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opia_gobiernoenlinea\Documents\Softros LAN Messenger\YANIRA PLANEACION - 2017 enero 31 (1)\PLAN DE ACCIÓN INSTITCIONAL POA 2017\"/>
    </mc:Choice>
  </mc:AlternateContent>
  <bookViews>
    <workbookView xWindow="0" yWindow="2580" windowWidth="9810" windowHeight="3360"/>
  </bookViews>
  <sheets>
    <sheet name="INICIO" sheetId="9" r:id="rId1"/>
    <sheet name="POA DIRECCION" sheetId="4" r:id="rId2"/>
    <sheet name="POA FINANCIERA" sheetId="5" r:id="rId3"/>
    <sheet name="POA CLINICA" sheetId="6" r:id="rId4"/>
    <sheet name="IMPRIMIR" sheetId="10" r:id="rId5"/>
    <sheet name="Hoja1" sheetId="11" r:id="rId6"/>
    <sheet name="Hoja2" sheetId="12" r:id="rId7"/>
  </sheets>
  <definedNames>
    <definedName name="_xlnm._FilterDatabase" localSheetId="3" hidden="1">'POA CLINICA'!$A$5:$CM$5</definedName>
    <definedName name="_xlnm._FilterDatabase" localSheetId="1" hidden="1">'POA DIRECCION'!$A$5:$WYR$5</definedName>
    <definedName name="_xlnm._FilterDatabase" localSheetId="2" hidden="1">'POA FINANCIERA'!$A$5:$CM$5</definedName>
    <definedName name="_xlnm.Print_Area" localSheetId="4">IMPRIMIR!$B$2:$N$32</definedName>
    <definedName name="_xlnm.Print_Area" localSheetId="0">INICIO!$B$2:$N$32</definedName>
    <definedName name="_xlnm.Print_Area" localSheetId="3">'POA CLINICA'!$A$2:$CL$35</definedName>
    <definedName name="_xlnm.Print_Area" localSheetId="1">'POA DIRECCION'!$B$2:$CL$34</definedName>
    <definedName name="_xlnm.Print_Area" localSheetId="2">'POA FINANCIERA'!$A$2:$CM$31</definedName>
    <definedName name="_xlnm.Print_Titles" localSheetId="3">'POA CLINICA'!$2:$6</definedName>
    <definedName name="_xlnm.Print_Titles" localSheetId="1">'POA DIRECCION'!$2:$6</definedName>
    <definedName name="_xlnm.Print_Titles" localSheetId="2">'POA FINANCIERA'!$2:$6</definedName>
  </definedNames>
  <calcPr calcId="162913"/>
</workbook>
</file>

<file path=xl/calcChain.xml><?xml version="1.0" encoding="utf-8"?>
<calcChain xmlns="http://schemas.openxmlformats.org/spreadsheetml/2006/main">
  <c r="O30" i="4" l="1"/>
  <c r="AB30" i="4"/>
  <c r="AI30" i="4"/>
  <c r="BR30" i="4"/>
  <c r="BY30" i="4"/>
  <c r="CF30" i="4"/>
  <c r="BH1" i="5" l="1"/>
  <c r="E1" i="5" l="1"/>
  <c r="S22" i="6" l="1"/>
  <c r="S21" i="6"/>
  <c r="S20" i="6"/>
  <c r="S19" i="6"/>
  <c r="S18" i="6"/>
  <c r="S17" i="6"/>
  <c r="S16" i="6"/>
  <c r="S15" i="6"/>
  <c r="S14" i="6"/>
  <c r="S13" i="6"/>
  <c r="S12" i="6"/>
  <c r="S10" i="6"/>
  <c r="S9" i="6"/>
  <c r="S8" i="6"/>
  <c r="S7" i="6"/>
  <c r="S11" i="6"/>
  <c r="G21" i="10"/>
  <c r="S26" i="5"/>
  <c r="T26" i="5" s="1"/>
  <c r="AI25" i="5"/>
  <c r="AP25" i="5" s="1"/>
  <c r="S25" i="5"/>
  <c r="T25" i="5" s="1"/>
  <c r="AI24" i="5"/>
  <c r="S24" i="5"/>
  <c r="T24" i="5" s="1"/>
  <c r="AI23" i="5"/>
  <c r="AP23" i="5" s="1"/>
  <c r="S23" i="5"/>
  <c r="T23" i="5" s="1"/>
  <c r="AI22" i="5"/>
  <c r="AP22" i="5" s="1"/>
  <c r="S22" i="5"/>
  <c r="T22" i="5" s="1"/>
  <c r="AI21" i="5"/>
  <c r="AP21" i="5" s="1"/>
  <c r="S21" i="5"/>
  <c r="T21" i="5" s="1"/>
  <c r="AP20" i="5"/>
  <c r="S20" i="5"/>
  <c r="AP18" i="5"/>
  <c r="S18" i="5"/>
  <c r="S17" i="5"/>
  <c r="S16" i="5"/>
  <c r="S15" i="5"/>
  <c r="T15" i="5" s="1"/>
  <c r="S14" i="5"/>
  <c r="T14" i="5" s="1"/>
  <c r="S13" i="5"/>
  <c r="S12" i="5"/>
  <c r="S11" i="5"/>
  <c r="AR10" i="5"/>
  <c r="S10" i="5"/>
  <c r="S9" i="5"/>
  <c r="S8" i="5"/>
  <c r="S19" i="5" l="1"/>
  <c r="AP16" i="5"/>
  <c r="AP10" i="5"/>
  <c r="AL19" i="5"/>
  <c r="AP19" i="5"/>
  <c r="AI26" i="5"/>
  <c r="AP24" i="5"/>
  <c r="AP15" i="5" l="1"/>
  <c r="AP26" i="5"/>
  <c r="AS10" i="5"/>
  <c r="AL16" i="5"/>
  <c r="AL17" i="5"/>
  <c r="AP17" i="5"/>
  <c r="AL20" i="5" l="1"/>
  <c r="AL18" i="5"/>
  <c r="N23" i="6" l="1"/>
  <c r="CJ3" i="6"/>
  <c r="CC3" i="6"/>
  <c r="BV3" i="6"/>
  <c r="BO3" i="6"/>
  <c r="BH3" i="6"/>
  <c r="BA3" i="6"/>
  <c r="AT3" i="6"/>
  <c r="AM3" i="6"/>
  <c r="AF3" i="6"/>
  <c r="Y3" i="6"/>
  <c r="Y3" i="5"/>
  <c r="AF3" i="5"/>
  <c r="AM3" i="5"/>
  <c r="AT3" i="5"/>
  <c r="BA3" i="5"/>
  <c r="BH3" i="5"/>
  <c r="BO3" i="5"/>
  <c r="BV3" i="5"/>
  <c r="CC3" i="5"/>
  <c r="CJ3" i="5"/>
  <c r="S7" i="5"/>
  <c r="Z13" i="6" l="1"/>
  <c r="Z16" i="6"/>
  <c r="Z9" i="6"/>
  <c r="Z22" i="6"/>
  <c r="Z20" i="6"/>
  <c r="Z15" i="6"/>
  <c r="Z21" i="6"/>
  <c r="Z10" i="6"/>
  <c r="Z19" i="6"/>
  <c r="Z18" i="6"/>
  <c r="Z12" i="6"/>
  <c r="Z17" i="6"/>
  <c r="Z7" i="6"/>
  <c r="Z8" i="6"/>
  <c r="Z14" i="6"/>
  <c r="AN14" i="6"/>
  <c r="AN19" i="6"/>
  <c r="AN8" i="6"/>
  <c r="AN9" i="6"/>
  <c r="AN21" i="6"/>
  <c r="AN20" i="6"/>
  <c r="AN17" i="6"/>
  <c r="AN12" i="6"/>
  <c r="AN16" i="6"/>
  <c r="AN13" i="6"/>
  <c r="AN10" i="6"/>
  <c r="AN22" i="6"/>
  <c r="AN7" i="6"/>
  <c r="AN15" i="6"/>
  <c r="AN18" i="6"/>
  <c r="BB14" i="6"/>
  <c r="BB16" i="6"/>
  <c r="BB19" i="6"/>
  <c r="BB7" i="6"/>
  <c r="BB22" i="6"/>
  <c r="BB9" i="6"/>
  <c r="BB15" i="6"/>
  <c r="BB8" i="6"/>
  <c r="BB21" i="6"/>
  <c r="BB12" i="6"/>
  <c r="BB17" i="6"/>
  <c r="BB10" i="6"/>
  <c r="BB20" i="6"/>
  <c r="BB13" i="6"/>
  <c r="BB18" i="6"/>
  <c r="BP16" i="6"/>
  <c r="BP19" i="6"/>
  <c r="BP14" i="6"/>
  <c r="BP7" i="6"/>
  <c r="BP9" i="6"/>
  <c r="BP22" i="6"/>
  <c r="BP15" i="6"/>
  <c r="BP13" i="6"/>
  <c r="BP20" i="6"/>
  <c r="BP17" i="6"/>
  <c r="BP8" i="6"/>
  <c r="BP10" i="6"/>
  <c r="BP12" i="6"/>
  <c r="BP21" i="6"/>
  <c r="BP18" i="6"/>
  <c r="CD14" i="6"/>
  <c r="CD19" i="6"/>
  <c r="CD16" i="6"/>
  <c r="CD9" i="6"/>
  <c r="CD22" i="6"/>
  <c r="CD7" i="6"/>
  <c r="CD8" i="6"/>
  <c r="CD12" i="6"/>
  <c r="CD21" i="6"/>
  <c r="CD13" i="6"/>
  <c r="CD15" i="6"/>
  <c r="CD17" i="6"/>
  <c r="CD10" i="6"/>
  <c r="CD20" i="6"/>
  <c r="CD18" i="6"/>
  <c r="AG21" i="6"/>
  <c r="AG8" i="6"/>
  <c r="AG14" i="6"/>
  <c r="AG9" i="6"/>
  <c r="AG15" i="6"/>
  <c r="AG7" i="6"/>
  <c r="AG17" i="6"/>
  <c r="AG19" i="6"/>
  <c r="AG22" i="6"/>
  <c r="AG12" i="6"/>
  <c r="AG10" i="6"/>
  <c r="AG16" i="6"/>
  <c r="AG18" i="6"/>
  <c r="AG13" i="6"/>
  <c r="AG20" i="6"/>
  <c r="AU19" i="6"/>
  <c r="AU16" i="6"/>
  <c r="AU14" i="6"/>
  <c r="AU7" i="6"/>
  <c r="AU22" i="6"/>
  <c r="AU9" i="6"/>
  <c r="AU10" i="6"/>
  <c r="AU17" i="6"/>
  <c r="AU21" i="6"/>
  <c r="AU20" i="6"/>
  <c r="AU13" i="6"/>
  <c r="AU8" i="6"/>
  <c r="AU12" i="6"/>
  <c r="AU15" i="6"/>
  <c r="AU18" i="6"/>
  <c r="BI14" i="6"/>
  <c r="BI19" i="6"/>
  <c r="BI16" i="6"/>
  <c r="BI9" i="6"/>
  <c r="BI22" i="6"/>
  <c r="BI7" i="6"/>
  <c r="BI17" i="6"/>
  <c r="BI20" i="6"/>
  <c r="BI10" i="6"/>
  <c r="BI13" i="6"/>
  <c r="BI21" i="6"/>
  <c r="BI12" i="6"/>
  <c r="BI8" i="6"/>
  <c r="BI15" i="6"/>
  <c r="BI18" i="6"/>
  <c r="BW19" i="6"/>
  <c r="BW14" i="6"/>
  <c r="BW16" i="6"/>
  <c r="BW7" i="6"/>
  <c r="BW9" i="6"/>
  <c r="BW22" i="6"/>
  <c r="BW10" i="6"/>
  <c r="BW12" i="6"/>
  <c r="BW20" i="6"/>
  <c r="BW8" i="6"/>
  <c r="BW21" i="6"/>
  <c r="BW15" i="6"/>
  <c r="BW13" i="6"/>
  <c r="BW17" i="6"/>
  <c r="BW18" i="6"/>
  <c r="CK14" i="6"/>
  <c r="CL14" i="6" s="1"/>
  <c r="CK16" i="6"/>
  <c r="CL16" i="6" s="1"/>
  <c r="CK19" i="6"/>
  <c r="CL19" i="6" s="1"/>
  <c r="CK7" i="6"/>
  <c r="CL7" i="6" s="1"/>
  <c r="CK9" i="6"/>
  <c r="CL9" i="6" s="1"/>
  <c r="CK22" i="6"/>
  <c r="CL22" i="6" s="1"/>
  <c r="CK13" i="6"/>
  <c r="CL13" i="6" s="1"/>
  <c r="CK20" i="6"/>
  <c r="CL20" i="6" s="1"/>
  <c r="CK8" i="6"/>
  <c r="CL8" i="6" s="1"/>
  <c r="CK12" i="6"/>
  <c r="CL12" i="6" s="1"/>
  <c r="CK15" i="6"/>
  <c r="CL15" i="6" s="1"/>
  <c r="CK17" i="6"/>
  <c r="CL17" i="6" s="1"/>
  <c r="CK10" i="6"/>
  <c r="CL10" i="6" s="1"/>
  <c r="CK21" i="6"/>
  <c r="CL21" i="6" s="1"/>
  <c r="CK18" i="6"/>
  <c r="CL18" i="6" s="1"/>
  <c r="CK9" i="5"/>
  <c r="CL9" i="5" s="1"/>
  <c r="CD9" i="5"/>
  <c r="CK11" i="5"/>
  <c r="CL11" i="5" s="1"/>
  <c r="CD11" i="5"/>
  <c r="CD12" i="5"/>
  <c r="CD21" i="5"/>
  <c r="CK12" i="5"/>
  <c r="CL12" i="5" s="1"/>
  <c r="CK21" i="5"/>
  <c r="CL21" i="5" s="1"/>
  <c r="CD24" i="5"/>
  <c r="CD14" i="5"/>
  <c r="CD19" i="5"/>
  <c r="CD16" i="5"/>
  <c r="CD10" i="5"/>
  <c r="CK14" i="5"/>
  <c r="CL14" i="5" s="1"/>
  <c r="CK16" i="5"/>
  <c r="CL16" i="5" s="1"/>
  <c r="CD8" i="5"/>
  <c r="CK24" i="5"/>
  <c r="CL24" i="5" s="1"/>
  <c r="CK19" i="5"/>
  <c r="CL19" i="5" s="1"/>
  <c r="CK8" i="5"/>
  <c r="CL8" i="5" s="1"/>
  <c r="CK10" i="5"/>
  <c r="CL10" i="5" s="1"/>
  <c r="CK17" i="5"/>
  <c r="CL17" i="5" s="1"/>
  <c r="CK13" i="5"/>
  <c r="CL13" i="5" s="1"/>
  <c r="CD13" i="5"/>
  <c r="CD15" i="5"/>
  <c r="CD26" i="5"/>
  <c r="CD17" i="5"/>
  <c r="CK15" i="5"/>
  <c r="CL15" i="5" s="1"/>
  <c r="CK26" i="5"/>
  <c r="CL26" i="5" s="1"/>
  <c r="CD18" i="5"/>
  <c r="CD25" i="5"/>
  <c r="CD20" i="5"/>
  <c r="CK18" i="5"/>
  <c r="CL18" i="5" s="1"/>
  <c r="CK22" i="5"/>
  <c r="CL22" i="5" s="1"/>
  <c r="CK23" i="5"/>
  <c r="CL23" i="5" s="1"/>
  <c r="CD22" i="5"/>
  <c r="CD23" i="5"/>
  <c r="CK25" i="5"/>
  <c r="CL25" i="5" s="1"/>
  <c r="CK20" i="5"/>
  <c r="CL20" i="5" s="1"/>
  <c r="BP11" i="5"/>
  <c r="BP9" i="5"/>
  <c r="BP12" i="5"/>
  <c r="BP21" i="5"/>
  <c r="BP14" i="5"/>
  <c r="BP16" i="5"/>
  <c r="BP8" i="5"/>
  <c r="BP10" i="5"/>
  <c r="BP19" i="5"/>
  <c r="BP24" i="5"/>
  <c r="BP15" i="5"/>
  <c r="BP13" i="5"/>
  <c r="BP17" i="5"/>
  <c r="BP26" i="5"/>
  <c r="BP18" i="5"/>
  <c r="BP22" i="5"/>
  <c r="BP20" i="5"/>
  <c r="BP25" i="5"/>
  <c r="BP23" i="5"/>
  <c r="BB9" i="5"/>
  <c r="BB12" i="5"/>
  <c r="BB11" i="5"/>
  <c r="BB21" i="5"/>
  <c r="BB24" i="5"/>
  <c r="BB8" i="5"/>
  <c r="BB19" i="5"/>
  <c r="BB16" i="5"/>
  <c r="BB14" i="5"/>
  <c r="BB10" i="5"/>
  <c r="BB17" i="5"/>
  <c r="BB26" i="5"/>
  <c r="BB15" i="5"/>
  <c r="BB13" i="5"/>
  <c r="BB18" i="5"/>
  <c r="BB20" i="5"/>
  <c r="BB22" i="5"/>
  <c r="BB23" i="5"/>
  <c r="BB25" i="5"/>
  <c r="AN19" i="5"/>
  <c r="AO19" i="5" s="1"/>
  <c r="AN12" i="5"/>
  <c r="AN14" i="5"/>
  <c r="AN8" i="5"/>
  <c r="AN24" i="5"/>
  <c r="AO24" i="5" s="1"/>
  <c r="AN11" i="5"/>
  <c r="AN10" i="5"/>
  <c r="AO10" i="5" s="1"/>
  <c r="AN21" i="5"/>
  <c r="AO21" i="5" s="1"/>
  <c r="AN16" i="5"/>
  <c r="AO16" i="5" s="1"/>
  <c r="AN9" i="5"/>
  <c r="AN26" i="5"/>
  <c r="AO26" i="5" s="1"/>
  <c r="AN15" i="5"/>
  <c r="AO15" i="5" s="1"/>
  <c r="AN17" i="5"/>
  <c r="AO17" i="5" s="1"/>
  <c r="AU19" i="5"/>
  <c r="AN13" i="5"/>
  <c r="AN18" i="5"/>
  <c r="AO18" i="5" s="1"/>
  <c r="AN22" i="5"/>
  <c r="AO22" i="5" s="1"/>
  <c r="AN25" i="5"/>
  <c r="AO25" i="5" s="1"/>
  <c r="AN23" i="5"/>
  <c r="AO23" i="5" s="1"/>
  <c r="AN20" i="5"/>
  <c r="AO20" i="5" s="1"/>
  <c r="AG15" i="5"/>
  <c r="AG12" i="5"/>
  <c r="Z15" i="5"/>
  <c r="AA15" i="5" s="1"/>
  <c r="AG11" i="5"/>
  <c r="Z24" i="5"/>
  <c r="AA24" i="5" s="1"/>
  <c r="Z25" i="5"/>
  <c r="AA25" i="5" s="1"/>
  <c r="Z22" i="5"/>
  <c r="AA22" i="5" s="1"/>
  <c r="Z18" i="5"/>
  <c r="AA18" i="5" s="1"/>
  <c r="Z23" i="5"/>
  <c r="AA23" i="5" s="1"/>
  <c r="AG21" i="5"/>
  <c r="AH21" i="5" s="1"/>
  <c r="AG17" i="5"/>
  <c r="Z12" i="5"/>
  <c r="AA12" i="5" s="1"/>
  <c r="AG8" i="5"/>
  <c r="Z9" i="5"/>
  <c r="AA9" i="5" s="1"/>
  <c r="Z11" i="5"/>
  <c r="AA11" i="5" s="1"/>
  <c r="AG9" i="5"/>
  <c r="Z21" i="5"/>
  <c r="AA21" i="5" s="1"/>
  <c r="AG16" i="5"/>
  <c r="Z10" i="5"/>
  <c r="AA10" i="5" s="1"/>
  <c r="Z8" i="5"/>
  <c r="AA8" i="5" s="1"/>
  <c r="Z14" i="5"/>
  <c r="AA14" i="5" s="1"/>
  <c r="Z17" i="5"/>
  <c r="AA17" i="5" s="1"/>
  <c r="AG26" i="5"/>
  <c r="AH26" i="5" s="1"/>
  <c r="Z19" i="5"/>
  <c r="AA19" i="5" s="1"/>
  <c r="AG24" i="5"/>
  <c r="AH24" i="5" s="1"/>
  <c r="AG19" i="5"/>
  <c r="Z20" i="5"/>
  <c r="AA20" i="5" s="1"/>
  <c r="AG10" i="5"/>
  <c r="AG13" i="5"/>
  <c r="AG14" i="5"/>
  <c r="Z13" i="5"/>
  <c r="AA13" i="5" s="1"/>
  <c r="Z16" i="5"/>
  <c r="AA16" i="5" s="1"/>
  <c r="Z26" i="5"/>
  <c r="AA26" i="5" s="1"/>
  <c r="AG23" i="5"/>
  <c r="AH23" i="5" s="1"/>
  <c r="AG22" i="5"/>
  <c r="AH22" i="5" s="1"/>
  <c r="AG20" i="5"/>
  <c r="AG25" i="5"/>
  <c r="AH25" i="5" s="1"/>
  <c r="AG18" i="5"/>
  <c r="BW11" i="5"/>
  <c r="BW9" i="5"/>
  <c r="BW21" i="5"/>
  <c r="BW12" i="5"/>
  <c r="BW14" i="5"/>
  <c r="BW10" i="5"/>
  <c r="BW19" i="5"/>
  <c r="BW24" i="5"/>
  <c r="BW16" i="5"/>
  <c r="BW8" i="5"/>
  <c r="BW15" i="5"/>
  <c r="BW26" i="5"/>
  <c r="BW17" i="5"/>
  <c r="BW13" i="5"/>
  <c r="BW25" i="5"/>
  <c r="BW18" i="5"/>
  <c r="BW23" i="5"/>
  <c r="BW20" i="5"/>
  <c r="BW22" i="5"/>
  <c r="BI11" i="5"/>
  <c r="BI9" i="5"/>
  <c r="BI21" i="5"/>
  <c r="BI12" i="5"/>
  <c r="BI14" i="5"/>
  <c r="BI24" i="5"/>
  <c r="BI19" i="5"/>
  <c r="BI16" i="5"/>
  <c r="BI8" i="5"/>
  <c r="BI10" i="5"/>
  <c r="BI13" i="5"/>
  <c r="BI26" i="5"/>
  <c r="BI15" i="5"/>
  <c r="BI17" i="5"/>
  <c r="BI20" i="5"/>
  <c r="BI23" i="5"/>
  <c r="BI18" i="5"/>
  <c r="BI22" i="5"/>
  <c r="BI25" i="5"/>
  <c r="AU9" i="5"/>
  <c r="AU21" i="5"/>
  <c r="AU11" i="5"/>
  <c r="AU12" i="5"/>
  <c r="AU8" i="5"/>
  <c r="AU14" i="5"/>
  <c r="AU16" i="5"/>
  <c r="AU24" i="5"/>
  <c r="AU10" i="5"/>
  <c r="AU17" i="5"/>
  <c r="AU13" i="5"/>
  <c r="AU15" i="5"/>
  <c r="AU26" i="5"/>
  <c r="AU20" i="5"/>
  <c r="AU25" i="5"/>
  <c r="AU23" i="5"/>
  <c r="AU22" i="5"/>
  <c r="AU18" i="5"/>
  <c r="AU11" i="6"/>
  <c r="BW11" i="6"/>
  <c r="BB11" i="6"/>
  <c r="CD11" i="6"/>
  <c r="AG11" i="6"/>
  <c r="BI11" i="6"/>
  <c r="CK11" i="6"/>
  <c r="CL11" i="6" s="1"/>
  <c r="AN11" i="6"/>
  <c r="BP11" i="6"/>
  <c r="Z11" i="6"/>
  <c r="Z7" i="5"/>
  <c r="AA7" i="5" s="1"/>
  <c r="T23" i="6"/>
  <c r="Q25" i="6" s="1"/>
  <c r="Q24" i="6"/>
  <c r="N27" i="5"/>
  <c r="Q28" i="5" l="1"/>
  <c r="T27" i="5"/>
  <c r="Q29" i="5" s="1"/>
  <c r="R29" i="5" s="1"/>
  <c r="X24" i="6"/>
  <c r="AA23" i="6"/>
  <c r="X25" i="6" s="1"/>
  <c r="Y25" i="6" s="1"/>
  <c r="Q26" i="6"/>
  <c r="R26" i="6" s="1"/>
  <c r="R25" i="6"/>
  <c r="AG7" i="5"/>
  <c r="AA27" i="5"/>
  <c r="X29" i="5" s="1"/>
  <c r="X30" i="5" s="1"/>
  <c r="Y30" i="5" s="1"/>
  <c r="X28" i="5"/>
  <c r="X26" i="6" l="1"/>
  <c r="Y26" i="6" s="1"/>
  <c r="Q30" i="5"/>
  <c r="R30" i="5" s="1"/>
  <c r="AH27" i="5"/>
  <c r="AE29" i="5" s="1"/>
  <c r="AE24" i="6"/>
  <c r="Q27" i="6"/>
  <c r="AH23" i="6"/>
  <c r="AE25" i="6" s="1"/>
  <c r="Y29" i="5"/>
  <c r="X31" i="5"/>
  <c r="AN7" i="5"/>
  <c r="AE28" i="5"/>
  <c r="X27" i="6" l="1"/>
  <c r="Q31" i="5"/>
  <c r="AL28" i="5"/>
  <c r="AO23" i="6"/>
  <c r="AL25" i="6" s="1"/>
  <c r="AL26" i="6" s="1"/>
  <c r="AM26" i="6" s="1"/>
  <c r="AL24" i="6"/>
  <c r="AE26" i="6"/>
  <c r="AF26" i="6" s="1"/>
  <c r="AF25" i="6"/>
  <c r="AO27" i="5"/>
  <c r="AL29" i="5" s="1"/>
  <c r="AF29" i="5"/>
  <c r="AE30" i="5"/>
  <c r="AF30" i="5" s="1"/>
  <c r="AU7" i="5"/>
  <c r="AE31" i="5" l="1"/>
  <c r="AM25" i="6"/>
  <c r="AE27" i="6"/>
  <c r="AL27" i="6"/>
  <c r="AV23" i="6"/>
  <c r="AS25" i="6" s="1"/>
  <c r="AS24" i="6"/>
  <c r="AM29" i="5"/>
  <c r="AL30" i="5"/>
  <c r="AM30" i="5" s="1"/>
  <c r="AS28" i="5"/>
  <c r="AV27" i="5"/>
  <c r="AS29" i="5" s="1"/>
  <c r="BB7" i="5"/>
  <c r="AL31" i="5" l="1"/>
  <c r="AS26" i="6"/>
  <c r="AT26" i="6" s="1"/>
  <c r="AT25" i="6"/>
  <c r="BC23" i="6"/>
  <c r="AZ25" i="6" s="1"/>
  <c r="AZ24" i="6"/>
  <c r="BC27" i="5"/>
  <c r="AZ29" i="5" s="1"/>
  <c r="BI7" i="5"/>
  <c r="AZ28" i="5"/>
  <c r="AT29" i="5"/>
  <c r="AS30" i="5"/>
  <c r="AT30" i="5" s="1"/>
  <c r="AS31" i="5" l="1"/>
  <c r="BJ23" i="6"/>
  <c r="BG25" i="6" s="1"/>
  <c r="BG24" i="6"/>
  <c r="AS27" i="6"/>
  <c r="BA25" i="6"/>
  <c r="AZ26" i="6"/>
  <c r="BA26" i="6" s="1"/>
  <c r="BJ27" i="5"/>
  <c r="BG29" i="5" s="1"/>
  <c r="BA29" i="5"/>
  <c r="AZ30" i="5"/>
  <c r="BA30" i="5" s="1"/>
  <c r="BP7" i="5"/>
  <c r="BG28" i="5"/>
  <c r="BN28" i="5" l="1"/>
  <c r="AZ27" i="6"/>
  <c r="AZ31" i="5"/>
  <c r="BQ23" i="6"/>
  <c r="BN25" i="6" s="1"/>
  <c r="BN24" i="6"/>
  <c r="BG26" i="6"/>
  <c r="BH26" i="6" s="1"/>
  <c r="BH25" i="6"/>
  <c r="BQ27" i="5"/>
  <c r="BN29" i="5" s="1"/>
  <c r="BH29" i="5"/>
  <c r="BG30" i="5"/>
  <c r="BH30" i="5" s="1"/>
  <c r="BW7" i="5"/>
  <c r="BG27" i="6" l="1"/>
  <c r="BX27" i="5"/>
  <c r="BU29" i="5" s="1"/>
  <c r="BV29" i="5" s="1"/>
  <c r="BX23" i="6"/>
  <c r="BU25" i="6" s="1"/>
  <c r="BU24" i="6"/>
  <c r="BN26" i="6"/>
  <c r="BO26" i="6" s="1"/>
  <c r="BO25" i="6"/>
  <c r="BO29" i="5"/>
  <c r="BN30" i="5"/>
  <c r="BO30" i="5" s="1"/>
  <c r="CD7" i="5"/>
  <c r="BG31" i="5"/>
  <c r="BU28" i="5"/>
  <c r="CK7" i="5"/>
  <c r="CL7" i="5" s="1"/>
  <c r="CL27" i="5" s="1"/>
  <c r="BN27" i="6" l="1"/>
  <c r="CE27" i="5"/>
  <c r="CB29" i="5" s="1"/>
  <c r="CC29" i="5" s="1"/>
  <c r="BU30" i="5"/>
  <c r="BV30" i="5" s="1"/>
  <c r="CB28" i="5"/>
  <c r="BN31" i="5"/>
  <c r="CL23" i="6"/>
  <c r="CI25" i="6" s="1"/>
  <c r="CI24" i="6"/>
  <c r="BU26" i="6"/>
  <c r="BV26" i="6" s="1"/>
  <c r="BV25" i="6"/>
  <c r="CE23" i="6"/>
  <c r="CB25" i="6" s="1"/>
  <c r="CB24" i="6"/>
  <c r="CI28" i="5" l="1"/>
  <c r="CI29" i="5"/>
  <c r="CI30" i="5" s="1"/>
  <c r="CJ30" i="5" s="1"/>
  <c r="BU27" i="6"/>
  <c r="CB30" i="5"/>
  <c r="CC30" i="5" s="1"/>
  <c r="BU31" i="5"/>
  <c r="CC25" i="6"/>
  <c r="CB26" i="6"/>
  <c r="CC26" i="6" s="1"/>
  <c r="CI26" i="6"/>
  <c r="CJ26" i="6" s="1"/>
  <c r="CJ25" i="6"/>
  <c r="CJ29" i="5" l="1"/>
  <c r="CB27" i="6"/>
  <c r="CB31" i="5"/>
  <c r="CI31" i="5"/>
  <c r="CI27" i="6"/>
  <c r="J11" i="9" l="1"/>
  <c r="D11" i="9" l="1"/>
  <c r="Y31" i="4" l="1"/>
  <c r="J20" i="9"/>
  <c r="AF31" i="4" l="1"/>
  <c r="AM31" i="4" l="1"/>
  <c r="AT31" i="4" l="1"/>
  <c r="BA31" i="4" l="1"/>
  <c r="BH31" i="4" l="1"/>
  <c r="BO31" i="4" l="1"/>
  <c r="BV31" i="4" l="1"/>
  <c r="CC31" i="4" l="1"/>
  <c r="CJ31" i="4"/>
  <c r="G11" i="9" l="1"/>
  <c r="G20" i="9" l="1"/>
  <c r="P21" i="10"/>
  <c r="P22" i="10"/>
  <c r="P23" i="10"/>
  <c r="P24" i="10"/>
  <c r="P25" i="10"/>
  <c r="P26" i="10"/>
  <c r="P27" i="10"/>
  <c r="P28" i="10"/>
  <c r="P29" i="10"/>
  <c r="P30" i="10"/>
  <c r="P20" i="10"/>
  <c r="G20" i="10" l="1"/>
  <c r="G22" i="9" l="1"/>
  <c r="G21" i="9"/>
  <c r="J21" i="9"/>
  <c r="J22" i="9"/>
  <c r="J28" i="9"/>
  <c r="J26" i="9"/>
  <c r="J23" i="9"/>
  <c r="J25" i="9"/>
  <c r="J29" i="9" l="1"/>
  <c r="J24" i="9"/>
  <c r="G23" i="9"/>
  <c r="G22" i="10"/>
  <c r="G23" i="10"/>
  <c r="G24" i="9" l="1"/>
  <c r="J27" i="9"/>
  <c r="G25" i="9" l="1"/>
  <c r="G24" i="10"/>
  <c r="G26" i="9" l="1"/>
  <c r="G25" i="10"/>
  <c r="J22" i="10"/>
  <c r="G27" i="9" l="1"/>
  <c r="J20" i="10"/>
  <c r="J21" i="10"/>
  <c r="G26" i="10"/>
  <c r="G28" i="9" l="1"/>
  <c r="J23" i="10"/>
  <c r="J24" i="10"/>
  <c r="G30" i="9" l="1"/>
  <c r="G29" i="9"/>
  <c r="G27" i="10"/>
  <c r="J25" i="10"/>
  <c r="G28" i="10" l="1"/>
  <c r="G29" i="10"/>
  <c r="J26" i="10" l="1"/>
  <c r="J30" i="9" l="1"/>
  <c r="J27" i="10"/>
  <c r="J28" i="10" l="1"/>
  <c r="J29" i="10" l="1"/>
  <c r="J30" i="10" l="1"/>
  <c r="R31" i="4" l="1"/>
  <c r="T30" i="10" l="1"/>
  <c r="R30" i="10"/>
  <c r="T29" i="10"/>
  <c r="R29" i="10"/>
  <c r="T28" i="10"/>
  <c r="R28" i="10"/>
  <c r="T27" i="10"/>
  <c r="R27" i="10"/>
  <c r="T26" i="10"/>
  <c r="R26" i="10"/>
  <c r="T25" i="10"/>
  <c r="R25" i="10"/>
  <c r="T24" i="10"/>
  <c r="R24" i="10"/>
  <c r="T23" i="10"/>
  <c r="R23" i="10"/>
  <c r="T22" i="10"/>
  <c r="R22" i="10"/>
  <c r="T21" i="10"/>
  <c r="R21" i="10"/>
  <c r="T20" i="10"/>
  <c r="R20" i="10"/>
  <c r="M11" i="9" l="1"/>
  <c r="G30" i="10" l="1"/>
  <c r="CK3" i="4" l="1"/>
  <c r="AG3" i="4"/>
  <c r="T27" i="4"/>
  <c r="T17" i="4"/>
  <c r="T29" i="4"/>
  <c r="U29" i="4" s="1"/>
  <c r="T20" i="4"/>
  <c r="U20" i="4" s="1"/>
  <c r="T24" i="4"/>
  <c r="T16" i="4"/>
  <c r="T15" i="4"/>
  <c r="T19" i="4"/>
  <c r="U19" i="4" s="1"/>
  <c r="T25" i="4"/>
  <c r="T18" i="4"/>
  <c r="U18" i="4" s="1"/>
  <c r="T14" i="4"/>
  <c r="T22" i="4"/>
  <c r="T28" i="4"/>
  <c r="T26" i="4"/>
  <c r="T23" i="4"/>
  <c r="T13" i="4"/>
  <c r="AN3" i="4"/>
  <c r="T21" i="4"/>
  <c r="U21" i="4" s="1"/>
  <c r="BW3" i="4"/>
  <c r="CD3" i="4"/>
  <c r="BB3" i="4"/>
  <c r="Z3" i="4"/>
  <c r="AU3" i="4"/>
  <c r="BI3" i="4"/>
  <c r="BP3" i="4"/>
  <c r="U30" i="4" l="1"/>
  <c r="BJ22" i="4"/>
  <c r="AV19" i="4"/>
  <c r="BC14" i="4"/>
  <c r="CL21" i="4"/>
  <c r="CM21" i="4" s="1"/>
  <c r="BQ13" i="4"/>
  <c r="AH19" i="4"/>
  <c r="AA14" i="4"/>
  <c r="AO27" i="4"/>
  <c r="AO13" i="4"/>
  <c r="BJ14" i="4"/>
  <c r="AV21" i="4"/>
  <c r="AV14" i="4"/>
  <c r="AV18" i="4"/>
  <c r="AV17" i="4"/>
  <c r="AV26" i="4"/>
  <c r="AV22" i="4"/>
  <c r="AV29" i="4"/>
  <c r="AV20" i="4"/>
  <c r="AV24" i="4"/>
  <c r="AV15" i="4"/>
  <c r="AV27" i="4"/>
  <c r="AV25" i="4"/>
  <c r="AV16" i="4"/>
  <c r="BC13" i="4"/>
  <c r="BQ26" i="4"/>
  <c r="BJ28" i="4"/>
  <c r="BJ17" i="4"/>
  <c r="BJ19" i="4"/>
  <c r="BJ26" i="4"/>
  <c r="BJ29" i="4"/>
  <c r="BJ16" i="4"/>
  <c r="BJ18" i="4"/>
  <c r="BJ15" i="4"/>
  <c r="BQ22" i="4"/>
  <c r="BJ27" i="4"/>
  <c r="BJ24" i="4"/>
  <c r="BJ23" i="4"/>
  <c r="BJ25" i="4"/>
  <c r="BJ21" i="4"/>
  <c r="AA28" i="4"/>
  <c r="AA25" i="4"/>
  <c r="AH18" i="4"/>
  <c r="AH27" i="4"/>
  <c r="AA15" i="4"/>
  <c r="AH24" i="4"/>
  <c r="AA20" i="4"/>
  <c r="AH16" i="4"/>
  <c r="AA16" i="4"/>
  <c r="AH21" i="4"/>
  <c r="AH15" i="4"/>
  <c r="AH25" i="4"/>
  <c r="AH26" i="4"/>
  <c r="AH17" i="4"/>
  <c r="AA22" i="4"/>
  <c r="AA17" i="4"/>
  <c r="AA24" i="4"/>
  <c r="AH23" i="4"/>
  <c r="AH29" i="4"/>
  <c r="AH14" i="4"/>
  <c r="AA19" i="4"/>
  <c r="AA13" i="4"/>
  <c r="AH13" i="4"/>
  <c r="AA18" i="4"/>
  <c r="R32" i="4"/>
  <c r="AA26" i="4"/>
  <c r="AA23" i="4"/>
  <c r="AA21" i="4"/>
  <c r="AA29" i="4"/>
  <c r="AH22" i="4"/>
  <c r="AH28" i="4"/>
  <c r="CL28" i="4"/>
  <c r="CM28" i="4" s="1"/>
  <c r="CL29" i="4"/>
  <c r="CM29" i="4" s="1"/>
  <c r="CE26" i="4"/>
  <c r="CL14" i="4"/>
  <c r="CM14" i="4" s="1"/>
  <c r="CL19" i="4"/>
  <c r="CM19" i="4" s="1"/>
  <c r="CL25" i="4"/>
  <c r="CM25" i="4" s="1"/>
  <c r="CL27" i="4"/>
  <c r="CM27" i="4" s="1"/>
  <c r="CL26" i="4"/>
  <c r="CM26" i="4" s="1"/>
  <c r="CE19" i="4"/>
  <c r="CL15" i="4"/>
  <c r="CM15" i="4" s="1"/>
  <c r="CL22" i="4"/>
  <c r="CM22" i="4" s="1"/>
  <c r="CL18" i="4"/>
  <c r="CM18" i="4" s="1"/>
  <c r="CL20" i="4"/>
  <c r="CM20" i="4" s="1"/>
  <c r="CE15" i="4"/>
  <c r="CE16" i="4"/>
  <c r="CE24" i="4"/>
  <c r="CL23" i="4"/>
  <c r="CM23" i="4" s="1"/>
  <c r="CE21" i="4"/>
  <c r="CE28" i="4"/>
  <c r="CE25" i="4"/>
  <c r="CL24" i="4"/>
  <c r="CM24" i="4" s="1"/>
  <c r="CE22" i="4"/>
  <c r="CE20" i="4"/>
  <c r="CL17" i="4"/>
  <c r="CM17" i="4" s="1"/>
  <c r="CE17" i="4"/>
  <c r="CL16" i="4"/>
  <c r="CM16" i="4" s="1"/>
  <c r="CE14" i="4"/>
  <c r="CE27" i="4"/>
  <c r="CE18" i="4"/>
  <c r="CE29" i="4"/>
  <c r="AA27" i="4"/>
  <c r="AV13" i="4"/>
  <c r="AO29" i="4"/>
  <c r="AO25" i="4"/>
  <c r="AO20" i="4"/>
  <c r="AO28" i="4"/>
  <c r="AO19" i="4"/>
  <c r="AO15" i="4"/>
  <c r="AO24" i="4"/>
  <c r="AO23" i="4"/>
  <c r="AO16" i="4"/>
  <c r="AO17" i="4"/>
  <c r="AO21" i="4"/>
  <c r="AO18" i="4"/>
  <c r="AO14" i="4"/>
  <c r="AO22" i="4"/>
  <c r="AO26" i="4"/>
  <c r="BC15" i="4"/>
  <c r="BC24" i="4"/>
  <c r="BC28" i="4"/>
  <c r="BC22" i="4"/>
  <c r="BC16" i="4"/>
  <c r="BC25" i="4"/>
  <c r="BC20" i="4"/>
  <c r="BC23" i="4"/>
  <c r="BC17" i="4"/>
  <c r="BC21" i="4"/>
  <c r="BC27" i="4"/>
  <c r="BC26" i="4"/>
  <c r="BC29" i="4"/>
  <c r="AH20" i="4"/>
  <c r="BQ23" i="4"/>
  <c r="BQ27" i="4"/>
  <c r="BQ16" i="4"/>
  <c r="BQ18" i="4"/>
  <c r="BQ20" i="4"/>
  <c r="BQ24" i="4"/>
  <c r="BQ29" i="4"/>
  <c r="BQ19" i="4"/>
  <c r="BQ21" i="4"/>
  <c r="BQ25" i="4"/>
  <c r="BQ28" i="4"/>
  <c r="BQ17" i="4"/>
  <c r="BQ15" i="4"/>
  <c r="BX28" i="4"/>
  <c r="BX24" i="4"/>
  <c r="BX17" i="4"/>
  <c r="BX16" i="4"/>
  <c r="BX20" i="4"/>
  <c r="BX18" i="4"/>
  <c r="BX25" i="4"/>
  <c r="BX14" i="4"/>
  <c r="BX23" i="4"/>
  <c r="BX21" i="4"/>
  <c r="BX27" i="4"/>
  <c r="BX22" i="4"/>
  <c r="BX29" i="4"/>
  <c r="BX26" i="4"/>
  <c r="BX19" i="4"/>
  <c r="BX13" i="4"/>
  <c r="BC19" i="4"/>
  <c r="AV23" i="4"/>
  <c r="BJ13" i="4"/>
  <c r="CE13" i="4"/>
  <c r="BQ14" i="4"/>
  <c r="CL13" i="4"/>
  <c r="CM13" i="4" s="1"/>
  <c r="AV28" i="4"/>
  <c r="BX15" i="4"/>
  <c r="CE23" i="4"/>
  <c r="BC18" i="4"/>
  <c r="BJ20" i="4"/>
  <c r="CM30" i="4" l="1"/>
  <c r="AM32" i="4"/>
  <c r="AN32" i="4" s="1"/>
  <c r="CJ32" i="4"/>
  <c r="CK32" i="4" s="1"/>
  <c r="BO32" i="4"/>
  <c r="BP32" i="4" s="1"/>
  <c r="S32" i="4"/>
  <c r="R33" i="4"/>
  <c r="CC32" i="4"/>
  <c r="BV32" i="4"/>
  <c r="AT32" i="4"/>
  <c r="BH32" i="4"/>
  <c r="AF32" i="4"/>
  <c r="AG32" i="4" s="1"/>
  <c r="Y32" i="4"/>
  <c r="BA32" i="4"/>
  <c r="AM33" i="4" l="1"/>
  <c r="D23" i="10" s="1"/>
  <c r="M23" i="10" s="1"/>
  <c r="CJ33" i="4"/>
  <c r="BO33" i="4"/>
  <c r="D27" i="10" s="1"/>
  <c r="M27" i="10" s="1"/>
  <c r="BW32" i="4"/>
  <c r="BV33" i="4"/>
  <c r="BW33" i="4" s="1"/>
  <c r="BI32" i="4"/>
  <c r="BH33" i="4"/>
  <c r="S33" i="4"/>
  <c r="D20" i="9" s="1"/>
  <c r="M20" i="9" s="1"/>
  <c r="D20" i="10"/>
  <c r="M20" i="10" s="1"/>
  <c r="AU32" i="4"/>
  <c r="AT33" i="4"/>
  <c r="R34" i="4"/>
  <c r="BB32" i="4"/>
  <c r="BA33" i="4"/>
  <c r="Z32" i="4"/>
  <c r="Y33" i="4"/>
  <c r="AF33" i="4"/>
  <c r="CD32" i="4"/>
  <c r="CC33" i="4"/>
  <c r="CD33" i="4" s="1"/>
  <c r="BO34" i="4" l="1"/>
  <c r="M27" i="9"/>
  <c r="M23" i="9"/>
  <c r="AM34" i="4"/>
  <c r="BA34" i="4"/>
  <c r="BH34" i="4"/>
  <c r="AF34" i="4"/>
  <c r="CK33" i="4"/>
  <c r="CJ34" i="4"/>
  <c r="D29" i="10"/>
  <c r="M29" i="10" s="1"/>
  <c r="D29" i="9"/>
  <c r="M29" i="9" s="1"/>
  <c r="M24" i="9"/>
  <c r="D24" i="10"/>
  <c r="M24" i="10" s="1"/>
  <c r="M26" i="9"/>
  <c r="D26" i="10"/>
  <c r="M26" i="10" s="1"/>
  <c r="D21" i="10"/>
  <c r="M21" i="10" s="1"/>
  <c r="M21" i="9"/>
  <c r="CC34" i="4"/>
  <c r="Q23" i="10"/>
  <c r="S23" i="10"/>
  <c r="AT34" i="4"/>
  <c r="D28" i="9"/>
  <c r="M28" i="9" s="1"/>
  <c r="D28" i="10"/>
  <c r="M28" i="10" s="1"/>
  <c r="S27" i="10"/>
  <c r="Q27" i="10"/>
  <c r="M22" i="9"/>
  <c r="D22" i="10"/>
  <c r="M22" i="10" s="1"/>
  <c r="Y34" i="4"/>
  <c r="M25" i="9"/>
  <c r="D25" i="10"/>
  <c r="M25" i="10" s="1"/>
  <c r="S20" i="10"/>
  <c r="Q20" i="10"/>
  <c r="BV34" i="4"/>
  <c r="D30" i="9" l="1"/>
  <c r="M30" i="9" s="1"/>
  <c r="D30" i="10"/>
  <c r="M30" i="10" s="1"/>
  <c r="Q21" i="10"/>
  <c r="S21" i="10"/>
  <c r="S29" i="10"/>
  <c r="Q29" i="10"/>
  <c r="Q22" i="10"/>
  <c r="S22" i="10"/>
  <c r="S28" i="10"/>
  <c r="Q28" i="10"/>
  <c r="S24" i="10"/>
  <c r="Q24" i="10"/>
  <c r="S25" i="10"/>
  <c r="Q25" i="10"/>
  <c r="S26" i="10"/>
  <c r="Q26" i="10"/>
  <c r="Q30" i="10" l="1"/>
  <c r="S30" i="10"/>
</calcChain>
</file>

<file path=xl/comments1.xml><?xml version="1.0" encoding="utf-8"?>
<comments xmlns="http://schemas.openxmlformats.org/spreadsheetml/2006/main">
  <authors>
    <author>HOSPITAL</author>
  </authors>
  <commentList>
    <comment ref="Q19" authorId="0" shapeId="0">
      <text>
        <r>
          <rPr>
            <b/>
            <sz val="9"/>
            <color indexed="81"/>
            <rFont val="Tahoma"/>
            <family val="2"/>
          </rPr>
          <t>HOSPITAL:</t>
        </r>
        <r>
          <rPr>
            <sz val="9"/>
            <color indexed="81"/>
            <rFont val="Tahoma"/>
            <family val="2"/>
          </rPr>
          <t xml:space="preserve">
</t>
        </r>
      </text>
    </comment>
  </commentList>
</comments>
</file>

<file path=xl/sharedStrings.xml><?xml version="1.0" encoding="utf-8"?>
<sst xmlns="http://schemas.openxmlformats.org/spreadsheetml/2006/main" count="1036" uniqueCount="494">
  <si>
    <t>META</t>
  </si>
  <si>
    <t>INDICADOR</t>
  </si>
  <si>
    <t>CRONOGRAMA</t>
  </si>
  <si>
    <t>RESPONSABLES</t>
  </si>
  <si>
    <t>Numerador</t>
  </si>
  <si>
    <t>Denominador</t>
  </si>
  <si>
    <t>Fecha inicio</t>
  </si>
  <si>
    <t>Fecha fin</t>
  </si>
  <si>
    <t>FUENTE DE VERIFICACION</t>
  </si>
  <si>
    <t>EVALUACION</t>
  </si>
  <si>
    <t>Meta</t>
  </si>
  <si>
    <t>Cumpto</t>
  </si>
  <si>
    <t>Eject</t>
  </si>
  <si>
    <t>Acum</t>
  </si>
  <si>
    <t>OBJETIVOS ESPECIFICOS (Plan de Acción)</t>
  </si>
  <si>
    <t>MATRIZ EVALUADORA</t>
  </si>
  <si>
    <t>Febrero</t>
  </si>
  <si>
    <t>Marzo</t>
  </si>
  <si>
    <t>Mayo</t>
  </si>
  <si>
    <t>Abril</t>
  </si>
  <si>
    <t>Julio</t>
  </si>
  <si>
    <t>Agosto</t>
  </si>
  <si>
    <t>Septiembre</t>
  </si>
  <si>
    <t>Noviembre</t>
  </si>
  <si>
    <t>Diciembre</t>
  </si>
  <si>
    <t>Mes</t>
  </si>
  <si>
    <t>Octubre</t>
  </si>
  <si>
    <t>Junio</t>
  </si>
  <si>
    <t>Ejecutado</t>
  </si>
  <si>
    <t>CD "A"</t>
  </si>
  <si>
    <t>CD "B"</t>
  </si>
  <si>
    <t>CD "C"</t>
  </si>
  <si>
    <t>3.1.1.1</t>
  </si>
  <si>
    <t>Meta Acumulada  ------------&gt;</t>
  </si>
  <si>
    <t>NOTA DE AUDITORIA</t>
  </si>
  <si>
    <t>NO CUMPLE--&gt;</t>
  </si>
  <si>
    <t>SI CUMPLE --&gt;</t>
  </si>
  <si>
    <t>PROMEDIO DE EJECUCIÓN--&gt;</t>
  </si>
  <si>
    <t>Total Actividades</t>
  </si>
  <si>
    <t>COMPONENTE 1. DIRECCION Y GERENCIA</t>
  </si>
  <si>
    <t>OBJETIVOS ESTRATEGICOS</t>
  </si>
  <si>
    <t>OBJETIVOS ESPECIFICOS</t>
  </si>
  <si>
    <t>ACCIONES</t>
  </si>
  <si>
    <t xml:space="preserve">FUENTE DE VERIFICACIÓN </t>
  </si>
  <si>
    <t>RESPONSABLE</t>
  </si>
  <si>
    <t>COMPONENTE 2. FINANCIERA Y ADMINISTRATIVA</t>
  </si>
  <si>
    <t>COMPONENTE 3. CLÍNICA O ASISTENCIAL</t>
  </si>
  <si>
    <t>3.1.1</t>
  </si>
  <si>
    <t>Gerencia, Subgerencia de Servicios de Salud - Oficina Jurídica - Subgerencia Administrativa y financiera.</t>
  </si>
  <si>
    <t>Diseño: JCAO. Revisó y Ajustó: JEDV</t>
  </si>
  <si>
    <t>Avance</t>
  </si>
  <si>
    <t>Fecha de Inicio</t>
  </si>
  <si>
    <t>Fecha final</t>
  </si>
  <si>
    <t>MES</t>
  </si>
  <si>
    <t>Los usuarios y/o responsables de la gestión de cada uno de los componente del PLAN DE ACCION INSTITUCIONAL 2015 consignarán los avances de los PLANES OPERATIVOS pertinentes a cada componente, orientando la metodología para su evaluación y consecuente cumplimiento de metas institucionales.</t>
  </si>
  <si>
    <r>
      <t xml:space="preserve">DEPARTAMENTO DEL GUAVIARE
</t>
    </r>
    <r>
      <rPr>
        <b/>
        <sz val="12"/>
        <rFont val="Calibri"/>
        <family val="2"/>
        <scheme val="minor"/>
      </rPr>
      <t>EMPRESA SOCIAL DEL ESTADO HOSPITAL SAN JOSE DEL GUAVIARE</t>
    </r>
    <r>
      <rPr>
        <sz val="12"/>
        <rFont val="Calibri"/>
        <family val="2"/>
        <scheme val="minor"/>
      </rPr>
      <t xml:space="preserve">
NIT. 832001966-2      CODIGO DE PRESTADOR 95  001 0 000101
PLAN DE ACCION Vigencia : Enero-Diciembre  de 2015</t>
    </r>
  </si>
  <si>
    <t>HERRAMIENTA PARA EL MONITOREO, AVANCE Y EVALUACION DEL PLAN ACCIÓN INSTITUCIONAL 2015</t>
  </si>
  <si>
    <t xml:space="preserve">Meta   </t>
  </si>
  <si>
    <t>NO CUMPLE --&gt;</t>
  </si>
  <si>
    <t>diana</t>
  </si>
  <si>
    <t>3.1</t>
  </si>
  <si>
    <t>Subgerencia de Servicios de Salud y grupo operativo, coordinador de área.</t>
  </si>
  <si>
    <r>
      <t xml:space="preserve">PERIODO EVALUADO:  </t>
    </r>
    <r>
      <rPr>
        <b/>
        <sz val="20"/>
        <color theme="1"/>
        <rFont val="Calibri"/>
        <family val="2"/>
        <scheme val="minor"/>
      </rPr>
      <t>ENERO - FEBRERO 2016</t>
    </r>
  </si>
  <si>
    <t>HERRAMIENTA PARA EL MONITOREO, AVANCE Y EVALUACION DEL PLAN ACCIÓN INSTITUCIONAL  2016</t>
  </si>
  <si>
    <r>
      <t xml:space="preserve">DEPARTAMENTO DEL GUAVIARE
</t>
    </r>
    <r>
      <rPr>
        <b/>
        <sz val="12"/>
        <color theme="1"/>
        <rFont val="Calibri"/>
        <family val="2"/>
        <scheme val="minor"/>
      </rPr>
      <t>EMPRESA SOCIAL DEL ESTADO HOSPITAL SAN JOSE DEL GUAVIARE</t>
    </r>
    <r>
      <rPr>
        <sz val="12"/>
        <color theme="1"/>
        <rFont val="Calibri"/>
        <family val="2"/>
        <scheme val="minor"/>
      </rPr>
      <t xml:space="preserve">
NIT. 832001966-2      CODIGO DE PRESTADOR 95  001 0 000101
PLAN DE ACCION    Vigencia: Enero-Diciembre  de 2016</t>
    </r>
  </si>
  <si>
    <t>Los usuarios y/o responsables de la gestión de cada uno de los componente del PLAN DE ACCION INSTITUCIONAL 2016 consignarán los avances de los PLANES OPERATIVOS pertinentes a cada componente, orientando la metodología para su evaluación y consecuente cumplimiento de metas institucionales.</t>
  </si>
  <si>
    <t>DEPARTAMENTO DEL GUAVIARE
EMPRESA SOCIAL DEL ESTADO HOSPITAL SAN JOSE DEL GUAVIARE
NIT. 832001966-2      CODIGO DE PRESTADOR 95  001 0 000101
PLAN DE ACCION Vigencia : Enero-Diciembre  de 2016</t>
  </si>
  <si>
    <r>
      <rPr>
        <b/>
        <sz val="12"/>
        <color theme="1"/>
        <rFont val="Calibri"/>
        <family val="2"/>
        <scheme val="minor"/>
      </rPr>
      <t xml:space="preserve">PERIODO EVALUADO: </t>
    </r>
    <r>
      <rPr>
        <b/>
        <sz val="20"/>
        <color theme="1"/>
        <rFont val="Calibri"/>
        <family val="2"/>
        <scheme val="minor"/>
      </rPr>
      <t>MARZO 2016</t>
    </r>
  </si>
  <si>
    <r>
      <rPr>
        <b/>
        <sz val="12"/>
        <color theme="1"/>
        <rFont val="Calibri"/>
        <family val="2"/>
        <scheme val="minor"/>
      </rPr>
      <t>PERIODO EVALUADO:</t>
    </r>
    <r>
      <rPr>
        <b/>
        <sz val="14"/>
        <color theme="1"/>
        <rFont val="Calibri"/>
        <family val="2"/>
        <scheme val="minor"/>
      </rPr>
      <t xml:space="preserve"> </t>
    </r>
    <r>
      <rPr>
        <b/>
        <sz val="20"/>
        <color theme="1"/>
        <rFont val="Calibri"/>
        <family val="2"/>
        <scheme val="minor"/>
      </rPr>
      <t>OCTUBRE 2016</t>
    </r>
  </si>
  <si>
    <r>
      <rPr>
        <b/>
        <sz val="12"/>
        <color theme="1"/>
        <rFont val="Calibri"/>
        <family val="2"/>
        <scheme val="minor"/>
      </rPr>
      <t>PERIODO EVALUADO:</t>
    </r>
    <r>
      <rPr>
        <b/>
        <sz val="20"/>
        <color theme="1"/>
        <rFont val="Calibri"/>
        <family val="2"/>
        <scheme val="minor"/>
      </rPr>
      <t xml:space="preserve"> NOVIEMBRE 2016</t>
    </r>
  </si>
  <si>
    <r>
      <rPr>
        <b/>
        <sz val="12"/>
        <color theme="1"/>
        <rFont val="Calibri"/>
        <family val="2"/>
        <scheme val="minor"/>
      </rPr>
      <t xml:space="preserve">PERIODO EVALUADO: </t>
    </r>
    <r>
      <rPr>
        <b/>
        <sz val="20"/>
        <color theme="1"/>
        <rFont val="Calibri"/>
        <family val="2"/>
        <scheme val="minor"/>
      </rPr>
      <t>DICIEMBRE 2016</t>
    </r>
  </si>
  <si>
    <r>
      <rPr>
        <b/>
        <sz val="12"/>
        <color theme="1"/>
        <rFont val="Calibri"/>
        <family val="2"/>
        <scheme val="minor"/>
      </rPr>
      <t xml:space="preserve">PERIODO EVALUADO: </t>
    </r>
    <r>
      <rPr>
        <b/>
        <sz val="20"/>
        <color theme="1"/>
        <rFont val="Calibri"/>
        <family val="2"/>
        <scheme val="minor"/>
      </rPr>
      <t>ABRIL 2016</t>
    </r>
  </si>
  <si>
    <r>
      <rPr>
        <b/>
        <sz val="12"/>
        <color theme="1"/>
        <rFont val="Calibri"/>
        <family val="2"/>
        <scheme val="minor"/>
      </rPr>
      <t xml:space="preserve">PERIODO EVALUADO: </t>
    </r>
    <r>
      <rPr>
        <b/>
        <sz val="20"/>
        <color theme="1"/>
        <rFont val="Calibri"/>
        <family val="2"/>
        <scheme val="minor"/>
      </rPr>
      <t>MAYO 2016</t>
    </r>
  </si>
  <si>
    <r>
      <rPr>
        <b/>
        <sz val="12"/>
        <color theme="1"/>
        <rFont val="Calibri"/>
        <family val="2"/>
        <scheme val="minor"/>
      </rPr>
      <t xml:space="preserve">PERIODO EVALUADO: </t>
    </r>
    <r>
      <rPr>
        <b/>
        <sz val="20"/>
        <color theme="1"/>
        <rFont val="Calibri"/>
        <family val="2"/>
        <scheme val="minor"/>
      </rPr>
      <t>JUNIO 2016</t>
    </r>
  </si>
  <si>
    <r>
      <rPr>
        <b/>
        <sz val="12"/>
        <color theme="1"/>
        <rFont val="Calibri"/>
        <family val="2"/>
        <scheme val="minor"/>
      </rPr>
      <t xml:space="preserve">PERIODO EVALUADO: </t>
    </r>
    <r>
      <rPr>
        <b/>
        <sz val="20"/>
        <color theme="1"/>
        <rFont val="Calibri"/>
        <family val="2"/>
        <scheme val="minor"/>
      </rPr>
      <t>JULIO 2016</t>
    </r>
  </si>
  <si>
    <r>
      <rPr>
        <b/>
        <sz val="12"/>
        <color theme="1"/>
        <rFont val="Calibri"/>
        <family val="2"/>
        <scheme val="minor"/>
      </rPr>
      <t>PERIODO EVALUADO:</t>
    </r>
    <r>
      <rPr>
        <b/>
        <sz val="14"/>
        <color theme="1"/>
        <rFont val="Calibri"/>
        <family val="2"/>
        <scheme val="minor"/>
      </rPr>
      <t xml:space="preserve"> </t>
    </r>
    <r>
      <rPr>
        <b/>
        <sz val="20"/>
        <color theme="1"/>
        <rFont val="Calibri"/>
        <family val="2"/>
        <scheme val="minor"/>
      </rPr>
      <t>AGOSTO 2016</t>
    </r>
  </si>
  <si>
    <r>
      <rPr>
        <b/>
        <sz val="12"/>
        <color theme="1"/>
        <rFont val="Calibri"/>
        <family val="2"/>
        <scheme val="minor"/>
      </rPr>
      <t>PERIODO EVALUADO:</t>
    </r>
    <r>
      <rPr>
        <b/>
        <sz val="14"/>
        <color theme="1"/>
        <rFont val="Calibri"/>
        <family val="2"/>
        <scheme val="minor"/>
      </rPr>
      <t xml:space="preserve"> </t>
    </r>
    <r>
      <rPr>
        <b/>
        <sz val="20"/>
        <color theme="1"/>
        <rFont val="Calibri"/>
        <family val="2"/>
        <scheme val="minor"/>
      </rPr>
      <t>SEPTIEMBRE 2016</t>
    </r>
  </si>
  <si>
    <t>PERIODO EVALUADO:  ENERO - FEBRERO 2016</t>
  </si>
  <si>
    <t>PERIODO EVALUADO: MARZO 2016</t>
  </si>
  <si>
    <t>PERIODO EVALUADO: ABRIL 2016</t>
  </si>
  <si>
    <t>PERIODO EVALUADO: MAYO 2016</t>
  </si>
  <si>
    <t>PERIODO EVALUADO: JUNIO 2016</t>
  </si>
  <si>
    <t>PERIODO EVALUADO: JULIO 2016</t>
  </si>
  <si>
    <t>PERIODO EVALUADO: AGOSTO 2016</t>
  </si>
  <si>
    <t>PERIODO EVALUADO: SEPTIEMBRE 2016</t>
  </si>
  <si>
    <t>PERIODO EVALUADO: OCTUBRE 2016</t>
  </si>
  <si>
    <t>PERIODO EVALUADO: NOVIEMBRE 2016</t>
  </si>
  <si>
    <t>PERIODO EVALUADO: DICIEMBRE 2016</t>
  </si>
  <si>
    <t>No hay avance</t>
  </si>
  <si>
    <t>Informe de consulta externa.</t>
  </si>
  <si>
    <t xml:space="preserve"> </t>
  </si>
  <si>
    <t>La entidad adquirió 35  equipos de computos.</t>
  </si>
  <si>
    <t>Fuente de Verificación: Ingresos de Activo N° 535  del 24 de agosto de 2016.</t>
  </si>
  <si>
    <t>CARLOS ANIBAL SEPULVEDA LIZARAZO</t>
  </si>
  <si>
    <t>GERENTE</t>
  </si>
  <si>
    <t>E.S.E HOSPITAL SAN JOSE DEL GUAVIARE</t>
  </si>
  <si>
    <t>Fortalecer el Sistema Obligatorio de Garantía de la Calidad acorde a la normatividad vigente.</t>
  </si>
  <si>
    <t>Dar asesoria en el proceso de autoevalución según la metodologia vigente establecida por el Ministerio de Salud</t>
  </si>
  <si>
    <t>Relizar 8 asesoria a los involucrados en los grupos de estandares de acreditación en salud</t>
  </si>
  <si>
    <t>Numero de asesorias realizadas</t>
  </si>
  <si>
    <t>Total de asesorias programadas</t>
  </si>
  <si>
    <t>PAMEC</t>
  </si>
  <si>
    <t>Listas de asistencia a las asesorias</t>
  </si>
  <si>
    <t>1.1.1.2</t>
  </si>
  <si>
    <t>Ejecutar la autoevaluacion de los estandares en salud según resolución 123 de 2012 del Ministerio de Salud</t>
  </si>
  <si>
    <t>Evaluar 154 estandares de acreditación</t>
  </si>
  <si>
    <t>Numero de estandares evaluados de acreditación en salud</t>
  </si>
  <si>
    <t>Total de estandaresde acreditación en salud</t>
  </si>
  <si>
    <t xml:space="preserve">Lideres de areas </t>
  </si>
  <si>
    <t>Formato de autoevaluación, priorización totalmente deligenciado</t>
  </si>
  <si>
    <t>1.1.1.3</t>
  </si>
  <si>
    <t>Fomular plan de mejoramiento para cada grupo de estandares de acreditacion en salud (proceso de atención del cliente asistencial,  de direccionamiento, de gerencia, de gerencia del talento humano, de gerencia del ambiente fisico, de gestión de tecnologia, de gerencia de la información, de mejoramiento de la calidad)</t>
  </si>
  <si>
    <t>8 planes de mejoramiento</t>
  </si>
  <si>
    <t>Numero de plan de mejoramiento formulado</t>
  </si>
  <si>
    <t>Total de planes de mejoramientos programados</t>
  </si>
  <si>
    <t>Formato de plan de mejormiento diligenciado</t>
  </si>
  <si>
    <t>1.1.1.4</t>
  </si>
  <si>
    <t>Dar cumplimiento a las acciones formulas de mejoramiento de cada grupo de estandandares de acreditacion.</t>
  </si>
  <si>
    <t xml:space="preserve">Dar cumplimiento al 80% de las acciones de mejora formulado para cada grupo de estandares </t>
  </si>
  <si>
    <t>Numero de acciones de mejora realizadas por grupo dce estandar</t>
  </si>
  <si>
    <t>Total de acciones de mejora formuladas en los planes de mejoramiento de cada estandar</t>
  </si>
  <si>
    <t>Lideres de areas y PAMEC</t>
  </si>
  <si>
    <t>Informe de auditorias</t>
  </si>
  <si>
    <t>Realizar Auditoras Internas efectivas en la entidad que contribuyan  el Mejoramiento Continuo de la Calidad de  Atención en Salud.</t>
  </si>
  <si>
    <t>Ejecutar el Plan de Anual de Auditoria de Control Interno de Gestión al interior  de la entidad</t>
  </si>
  <si>
    <t>Realizar Auditorias al Proceso de  remisiones</t>
  </si>
  <si>
    <t>N° de Auditorias realizadas</t>
  </si>
  <si>
    <t>N° de Auditorias programas</t>
  </si>
  <si>
    <t>Control Interno de Gstión</t>
  </si>
  <si>
    <t>Informe de Auditorias</t>
  </si>
  <si>
    <t>Realizar Auditorias al proceso de liquidación de  cuadros de Turnos</t>
  </si>
  <si>
    <t>Realizar Auditorias al proceso de Asignación de Citas.</t>
  </si>
  <si>
    <t>Realizar Auditorias al proceso de verificación de Hojas de Vida y autenticidad de titulos del personal Asistencial</t>
  </si>
  <si>
    <t>Realizar seguimientos a las acciones de mejoramientos formuladas producto de las auditorias realizadas</t>
  </si>
  <si>
    <t>N° de Planes de Mejoramientos con seguimiento</t>
  </si>
  <si>
    <t>Total de Planes de Mejoramientos formulados</t>
  </si>
  <si>
    <t>Control Interno de Gestión y Lideres  del Proceso</t>
  </si>
  <si>
    <t>Informe de seguimiento de Planes de Mejoramiento</t>
  </si>
  <si>
    <t>1.2.1.1</t>
  </si>
  <si>
    <t>1.2.1.2</t>
  </si>
  <si>
    <t>1.2.1.3</t>
  </si>
  <si>
    <t>1.2.1.4</t>
  </si>
  <si>
    <t>1.3.1</t>
  </si>
  <si>
    <t>Dotar de   equipos Biomédicos de la E.S.E. Hospital San José del Guaviare.</t>
  </si>
  <si>
    <t>Formular y radicar el proyecto a la Secretaría  de Salud Departamental y  Planeación Departamental.</t>
  </si>
  <si>
    <t>1 proyecto radicado</t>
  </si>
  <si>
    <t>Proyecto radicado</t>
  </si>
  <si>
    <t xml:space="preserve">Gerencia, planeación </t>
  </si>
  <si>
    <t>Proyecto, documento radicado</t>
  </si>
  <si>
    <t xml:space="preserve">Dotar de equipos mobiliarios y equipamiento hospitalarios al servicio de urgencias </t>
  </si>
  <si>
    <t>Compra de equipos mobiliarios y  equipamiento hospitalario para el servicio de urgencias</t>
  </si>
  <si>
    <t>100 Equipos</t>
  </si>
  <si>
    <t>No. Equipos comprados realizada</t>
  </si>
  <si>
    <t>Total de Compra programada</t>
  </si>
  <si>
    <t>Gerencia, subgerencia Asistencial, Subgerencia Administrativa y  financiera</t>
  </si>
  <si>
    <t>Contrato de compra realizado</t>
  </si>
  <si>
    <t>Mejorar la infraestructura asistencial de la E.S.E. Hospital San José del Guaviare.</t>
  </si>
  <si>
    <t>Gerencia y Planeacion</t>
  </si>
  <si>
    <t>certificados de asistencia, conceptos de viabilizacion y correos electronicos</t>
  </si>
  <si>
    <t xml:space="preserve">Adecuar espacios destinados al parque automotor de funcionarios y de la Institución </t>
  </si>
  <si>
    <t>Adecuar  zonas de parqueo para vehículos de funcionarios y ambulancias del Hospital</t>
  </si>
  <si>
    <t>2 Espacios de parqueo</t>
  </si>
  <si>
    <t>No. de espacios de parqueo realizados</t>
  </si>
  <si>
    <t>Total de Espacios de parqueos programados</t>
  </si>
  <si>
    <t xml:space="preserve">Gerencia, subgerencia adminsitrativa y financiera, </t>
  </si>
  <si>
    <t xml:space="preserve">Registros fotográficos </t>
  </si>
  <si>
    <t>1.3.1.1</t>
  </si>
  <si>
    <t>1.3.1.2</t>
  </si>
  <si>
    <t>1.3.1.3</t>
  </si>
  <si>
    <t>1.3.1.4</t>
  </si>
  <si>
    <t>Estructurar y aplicar estrategias de mercadeo  y comunicación que identifique las necesidades y opiniones del cliente interno y externo de la entidad.</t>
  </si>
  <si>
    <t>Realizar estrategias de comunicación y mercadeo que permita el mejoramiento continuo de los servicios de la entidad</t>
  </si>
  <si>
    <t>1.4.1</t>
  </si>
  <si>
    <t>1.4.1.1</t>
  </si>
  <si>
    <t>Realizar un estudio de mercado que midan el nivel de satisfaccion de los usuarios de la entidad</t>
  </si>
  <si>
    <t>Un estudio de mercado.</t>
  </si>
  <si>
    <t>N° de estudios socializados</t>
  </si>
  <si>
    <t>Total de estudios realizados</t>
  </si>
  <si>
    <t>Oficina de planeacion, mercadeo y sistemas de información.</t>
  </si>
  <si>
    <t>Un documento socializado en comité.</t>
  </si>
  <si>
    <t>Realizar un analisis de la competencia frente a los diferentes servicios de la entidad.</t>
  </si>
  <si>
    <t>Un analisis de la competencia.</t>
  </si>
  <si>
    <t>Actualizar el plan de comunicaciones de la entidad para la vigencia 2017.</t>
  </si>
  <si>
    <t>1  plan de comunicacionactualizado</t>
  </si>
  <si>
    <t>N° de planes de comunicacionactualizados</t>
  </si>
  <si>
    <t>Un  plan de comunicaciónes proyectado</t>
  </si>
  <si>
    <t>Implementar las actividades del plan de comunicaciones.</t>
  </si>
  <si>
    <t xml:space="preserve">Implementar  5 actividades del  plan de comunicaciones de la entidad </t>
  </si>
  <si>
    <t>N° de actividades realizadas</t>
  </si>
  <si>
    <t>Total de actividades proyectadas.</t>
  </si>
  <si>
    <t>Evidencias fotográficas, material publicitario, audiovisual e impreso.</t>
  </si>
  <si>
    <t>1.4.1.2</t>
  </si>
  <si>
    <t>1.4.1.3</t>
  </si>
  <si>
    <t>1.4.1.4</t>
  </si>
  <si>
    <t>Buscar  el equilibrio financiero que garantice la sostenibilidad económica de la empresa.</t>
  </si>
  <si>
    <t>Buscar  el equilibrio financiero que garantice la sostenibilidad económica de la empresa</t>
  </si>
  <si>
    <t>2.1.1</t>
  </si>
  <si>
    <t>Mejorar la productividad y eficiencia en las  áreas  de  Urgencias, Hospitalizados, Consulta externa,Cirugia,  y Apoyo Diagnóstico y terapeutico.</t>
  </si>
  <si>
    <t>Actualizar y ajustar los procesos, procedimientos de los servicios Urgencias, Hospitalizados, Consulta externa,Cirugia,  y Apoyo Diagnóstico y terapeutico.</t>
  </si>
  <si>
    <t>numero de procesos y procedimientos actualizados y ajustados</t>
  </si>
  <si>
    <t xml:space="preserve">Total de procesos y procedimientos </t>
  </si>
  <si>
    <t xml:space="preserve">Coordinadores de areas , profesional de calidad </t>
  </si>
  <si>
    <t>Procesos y/o procedimientos actualizados</t>
  </si>
  <si>
    <t>Realizar acciones de capacitacion y reinduccion, de acuerdo a los hallazgos criticos evidenciados en cada area</t>
  </si>
  <si>
    <t>capacitaciones realizadas de los hallazgos criticos (personal)</t>
  </si>
  <si>
    <t>total de hallazgos criticos</t>
  </si>
  <si>
    <t>Coordinadores de areas, subgerencia asistencial y administrativa, profesional de talento humano y Gerencia</t>
  </si>
  <si>
    <t>Planillas de asistencia a capacitacion</t>
  </si>
  <si>
    <t xml:space="preserve">Fortalecer el plan de mercadeo con enfoque al aumento de la facturacion. </t>
  </si>
  <si>
    <t>promedio de facturacion vigencia 2017 (menos ) promedio de facturacion vigencia 2016</t>
  </si>
  <si>
    <t>Promedio de facturacion vigencia 2016</t>
  </si>
  <si>
    <t>Profesional especializado area de planeacion y mercadeo, comité de mercadeo y coordinadores de areas asistenciales.</t>
  </si>
  <si>
    <t>Informe de facturacion</t>
  </si>
  <si>
    <t>Ajustar el sistema de Costos Hospitalarios</t>
  </si>
  <si>
    <t>70%  Productos o Servicios ofertados</t>
  </si>
  <si>
    <t>Numero de productos o servicios ofertados costeados</t>
  </si>
  <si>
    <t>Total  Productos o Servicios ofertados</t>
  </si>
  <si>
    <t>Gerencia,Subgerencia Administrativa y financiera y  Costos.</t>
  </si>
  <si>
    <t>Informe mensual de costos</t>
  </si>
  <si>
    <t>2.1.1.1</t>
  </si>
  <si>
    <t>2.1.1.2</t>
  </si>
  <si>
    <t>2.1.1.3</t>
  </si>
  <si>
    <t>2.1.1.4</t>
  </si>
  <si>
    <t>Generar estrategias de compra de medicamentos, insumos y dispositivos medicos, bajo los distintos mecanismos de compra para optimizar el presupuesto disponible.</t>
  </si>
  <si>
    <t>Promover acciones de asociacion con la ESE de Primer nivel con el proposito de realizar compras conjuntas.</t>
  </si>
  <si>
    <t>1 Acta de acercamiento</t>
  </si>
  <si>
    <t># reuniones programadas</t>
  </si>
  <si>
    <t>Gerencia, Subgerencia administrativa, comité de compras</t>
  </si>
  <si>
    <t>Cancelar las obligaciones laborales oportunamente.</t>
  </si>
  <si>
    <t xml:space="preserve">Pagar obligaciones laborales de manera oportuna conforme a la norma. </t>
  </si>
  <si>
    <t>Pago de 11 nóminas</t>
  </si>
  <si>
    <t>Nomina causadas y pagadas oportunamente</t>
  </si>
  <si>
    <t>total nominas causadas en la presente vigencia</t>
  </si>
  <si>
    <t>Gerente, Subgerencia Administrativa  y Financiera, Cartera  y Tesorería.</t>
  </si>
  <si>
    <t>Certificacion de tesoreria</t>
  </si>
  <si>
    <t>Mejorar la gestion de recaudo</t>
  </si>
  <si>
    <t>Fortalecer la respuesta de glosas con la finalidad de generar tramite normativo con oportunidad  y manejar porcentajes de glosa  final inferiores a un  3%.</t>
  </si>
  <si>
    <t>(Glosa  final mensual vigencia actual-Glosa final mensual vigencia anterior.</t>
  </si>
  <si>
    <t>Glosa  final mensual vigencia actual.</t>
  </si>
  <si>
    <t>Subgerencia Administrativa  y Financiera, auditoría y facturación.</t>
  </si>
  <si>
    <t>Informe de Auditoría de  Cuentas Médicas.</t>
  </si>
  <si>
    <t>2 entidades</t>
  </si>
  <si>
    <t>Numero de entidades gestionadas</t>
  </si>
  <si>
    <t>Gerencia, sub administrativa financiera, cartera.</t>
  </si>
  <si>
    <t>Realizar el analisis y la depuracion de cartera con cada uno de los pagadores.</t>
  </si>
  <si>
    <t>100% de las entidades depuradas</t>
  </si>
  <si>
    <t>numero de entidades depuradas</t>
  </si>
  <si>
    <t>total de entidades depuradas</t>
  </si>
  <si>
    <t>Cartera</t>
  </si>
  <si>
    <t>Actas de depuracion y conciliación.</t>
  </si>
  <si>
    <t>Fortalecer los  procesos y procedimientos administrativos, prejuridicos y juridicos, que permitan recuperar los recursos de manera oportuna.</t>
  </si>
  <si>
    <t xml:space="preserve">Recaudar el 50% de la cartera de vigencias anteriores </t>
  </si>
  <si>
    <t>Recaudo de cartera de vigencias anteriores</t>
  </si>
  <si>
    <t>Cartera de vigencias anteriores</t>
  </si>
  <si>
    <t>Gerente, subgerente administrativo y financiero, Coordinador de cartera</t>
  </si>
  <si>
    <t>Informe de Recaudo de Cartera</t>
  </si>
  <si>
    <t>Recaudar el 80% de cartera de la vigencia corriente</t>
  </si>
  <si>
    <t>Recaudo de cartera de la presente vigencia</t>
  </si>
  <si>
    <t>Cartera de la vigencia corriente</t>
  </si>
  <si>
    <t xml:space="preserve"> Mejorar la gestion de facturación.</t>
  </si>
  <si>
    <t>100% de los productos y/o servicios prestados  facturados</t>
  </si>
  <si>
    <t>Total de productos y/o servicios facturados</t>
  </si>
  <si>
    <t>Total de productos y/o servicios prestados</t>
  </si>
  <si>
    <t>Coordinadores asistenciales, auditoria concurrente y facturacion.</t>
  </si>
  <si>
    <t>Informe de Auditoria Concurrente</t>
  </si>
  <si>
    <t xml:space="preserve">Fortalecer el proceso de auditoria concurrente   </t>
  </si>
  <si>
    <t xml:space="preserve">Creacion de 2 grupos de auditoria concurrente </t>
  </si>
  <si>
    <t>numero de grupos creados de auditoria concurrente</t>
  </si>
  <si>
    <t>Gerente, Subgerencia Adminstrativa, Auditoria Medica, Auditoria Concurrente, facturacion.</t>
  </si>
  <si>
    <t>2.1.2</t>
  </si>
  <si>
    <t>2.1.3</t>
  </si>
  <si>
    <t>2.1.2.1</t>
  </si>
  <si>
    <t>2.1.3.1</t>
  </si>
  <si>
    <t>2.1.4</t>
  </si>
  <si>
    <t>2.1.4.1</t>
  </si>
  <si>
    <t>2.1.4.2</t>
  </si>
  <si>
    <t>2.1.4.3</t>
  </si>
  <si>
    <t>2.1.4.4</t>
  </si>
  <si>
    <t>2.1.5</t>
  </si>
  <si>
    <t>2.1.5.1</t>
  </si>
  <si>
    <t>2.1.5.2</t>
  </si>
  <si>
    <t>2.1.5.3</t>
  </si>
  <si>
    <t>2.1.5.4</t>
  </si>
  <si>
    <t>Garantizar la oportunidad de entrega de los informes a los entes de control</t>
  </si>
  <si>
    <t>Presentar  oportunamente a la Superintendencia Nacional de Salud el informe de Circular Única.</t>
  </si>
  <si>
    <t>Presentar a la Junta Directiva  dos (2) informes (1 por semestre) en cumplimiento de la  circular única.</t>
  </si>
  <si>
    <t>2 informes C/U semestrales</t>
  </si>
  <si>
    <t>No. de informes presentados</t>
  </si>
  <si>
    <t>Planeación y Estadística</t>
  </si>
  <si>
    <t>Oficio radicado</t>
  </si>
  <si>
    <t>Presentar  oportunamente  a la Secretaría Departamental del Guaviare  la  información  en cumplimiento del Decreto 2193 o las normas que la sustituyen.</t>
  </si>
  <si>
    <t>Presentar a la Junta Directiva 4 informes (1 por trimestre) en cumplimiento  del Decreto 2193.</t>
  </si>
  <si>
    <t>4 informes</t>
  </si>
  <si>
    <t>No. de informes presentados.</t>
  </si>
  <si>
    <t>Total informes</t>
  </si>
  <si>
    <t>Subgerencia Administrativa y financiera y contabilidad.</t>
  </si>
  <si>
    <t>Oficios radicados, pantallazo de cargue.</t>
  </si>
  <si>
    <t>Presentar reportes correspondientes a la UIAF</t>
  </si>
  <si>
    <t>12 reportes</t>
  </si>
  <si>
    <t>Reportes presentados</t>
  </si>
  <si>
    <t>Numero de reportes requeridos</t>
  </si>
  <si>
    <t>Subgerencia Administrativa y financiera</t>
  </si>
  <si>
    <t>Reportes</t>
  </si>
  <si>
    <t>Elaborar el balance de apertura bajo las Normas NIIF</t>
  </si>
  <si>
    <t>1  Balance de Apertura</t>
  </si>
  <si>
    <t>Gerencia, Subgerencia Administrativa y financiera y contabilidad.</t>
  </si>
  <si>
    <t>Balance de apertura bajo NIIF</t>
  </si>
  <si>
    <t>Presentar informes de análisis de la prestación de servicios de la ESE a la Junta Directiva con base en RIPS en la vigencia.</t>
  </si>
  <si>
    <t>Presentar a la Junta directiva informe del analisis de la prestación de servicios de la ESE.</t>
  </si>
  <si>
    <t>Gerencia, Subgerencia Administrativa y asistencial</t>
  </si>
  <si>
    <t>Informes</t>
  </si>
  <si>
    <t>2.2.1</t>
  </si>
  <si>
    <t>2.2.1.1</t>
  </si>
  <si>
    <t>2.2.2</t>
  </si>
  <si>
    <t>2.2.3</t>
  </si>
  <si>
    <t>2.2.4</t>
  </si>
  <si>
    <t>2.2.5</t>
  </si>
  <si>
    <t>2.2.1.2</t>
  </si>
  <si>
    <t>2.2.1.3</t>
  </si>
  <si>
    <t>2.2.1.4</t>
  </si>
  <si>
    <t>2.2.1.5</t>
  </si>
  <si>
    <t>Garantizar la adherencia a las guias clinicaS</t>
  </si>
  <si>
    <t>Subgerencia de servicios de salud</t>
  </si>
  <si>
    <t>Actas de socializacion y asistencia</t>
  </si>
  <si>
    <t>Tres evaluaciones de adherencia</t>
  </si>
  <si>
    <t>Subgerencia de servicios de salud Coordinador medico. Coordinadores de área.</t>
  </si>
  <si>
    <t>3.1.1.2</t>
  </si>
  <si>
    <t>3.1.1.3</t>
  </si>
  <si>
    <t>Brindar oportunidad en la realizacion de apendicectomia</t>
  </si>
  <si>
    <t>3.2.1</t>
  </si>
  <si>
    <t>3.2.1.1</t>
  </si>
  <si>
    <t>Evaluar la aplicación  de guias para hemorragias en el III Trimestre o trastorno hipertensivo del embarazo, manejo de la primera causa de egreso hospitalario o de morbilidad atendida.</t>
  </si>
  <si>
    <t>Garantizar la intervencion quirúrgica antes de las seis horas luego de ser diagnósticado con apendicitis</t>
  </si>
  <si>
    <t>Total de funcionarios asistenciales de las areas de ciurgía y urgencias x100</t>
  </si>
  <si>
    <t>Coordinadores de los servicios</t>
  </si>
  <si>
    <t>Número de seguimientos a los pacientes diagnósticados con apendicitis</t>
  </si>
  <si>
    <t xml:space="preserve">Total de pacientes diagnósticados con apendicitis </t>
  </si>
  <si>
    <t>Informe de oportunidad en apendicectomia</t>
  </si>
  <si>
    <t>3.2.1.2</t>
  </si>
  <si>
    <t>Evitar  la neumonia broncoaspirativas de origen intrahospitalaria y variación interanual</t>
  </si>
  <si>
    <t>OBJETIVOS ESTRATEGICOS (Plan de Acción)</t>
  </si>
  <si>
    <t>Prevenir la neumonia broncoaspirativa en los pacientes pediatricos hospitalizados</t>
  </si>
  <si>
    <t xml:space="preserve">Número de capacitados </t>
  </si>
  <si>
    <t>Número total de personal asistencial a capacitar x 100.</t>
  </si>
  <si>
    <t xml:space="preserve">Subgerencia servicios de salud.Coordinadores de área. </t>
  </si>
  <si>
    <t>Actas de capacitación  y asistencia</t>
  </si>
  <si>
    <t>Protocolo realizado</t>
  </si>
  <si>
    <t>Protocolo programado</t>
  </si>
  <si>
    <t>Subgerencia de Servicos de salud. Coordinadores de areas</t>
  </si>
  <si>
    <t>Protocolo elaborado</t>
  </si>
  <si>
    <t>Oportunidad en la atención específica de pacientes con diagnóstico al egreso de Infarto agudo de miocardio</t>
  </si>
  <si>
    <t>3.4.1</t>
  </si>
  <si>
    <t>Aplicar lista de chequeo diario de los stocks</t>
  </si>
  <si>
    <t xml:space="preserve">Número de listas de chequeo aplicados en el periodo </t>
  </si>
  <si>
    <t xml:space="preserve">Total  de listas de chequeo aplicados en el periodo </t>
  </si>
  <si>
    <t>Quimica farmaceutica</t>
  </si>
  <si>
    <t>Listas de chequeo</t>
  </si>
  <si>
    <t>Socializar las guias clinicas de infarto agudo de miocardio al personal medioo y enfermeras jefes de todos los servicios</t>
  </si>
  <si>
    <t>Numero de personal  médico y enfermeros jefes socializados</t>
  </si>
  <si>
    <t>Total de personal medico y enfermeras jefes a socializar x100</t>
  </si>
  <si>
    <t>Subgerencia de Servicios de Salud, coordinadores de areas.</t>
  </si>
  <si>
    <t>Evaluar la aplicación de la guia de infarto agudo de miocardio</t>
  </si>
  <si>
    <t>No.  De seguimientos a la adherencia  realizadas.</t>
  </si>
  <si>
    <t>Total de ptes diagnosticados con infarto agudo de miocardio.</t>
  </si>
  <si>
    <t>PAMEC Coordinador medico. Subgerencia de servicios de salud</t>
  </si>
  <si>
    <t>Formato Excel seguimiento</t>
  </si>
  <si>
    <t>Subgerencia administrativa. Coordinador  de laboratorio</t>
  </si>
  <si>
    <t>3.4.2</t>
  </si>
  <si>
    <t>3.4.3</t>
  </si>
  <si>
    <t>3.4.4</t>
  </si>
  <si>
    <t>3.4.1.1</t>
  </si>
  <si>
    <t>3.4.2.1</t>
  </si>
  <si>
    <t>3.4.3.1</t>
  </si>
  <si>
    <t>3.4.4.1</t>
  </si>
  <si>
    <t>Garantizar las reuniones  del comité de historias clínicas para analisis de las muertes intrahospitalarias mayores de 48 horas según  la ocurrencia</t>
  </si>
  <si>
    <t>Elaborar del cronograma de reuniones del comité de historias clínicas para analisis de mortalidad</t>
  </si>
  <si>
    <t>Cronograma elaborado</t>
  </si>
  <si>
    <t>Cronograma proyectado</t>
  </si>
  <si>
    <t>Subgerencia de Servicios de Salud, coordinador de area y fisioterapeutas</t>
  </si>
  <si>
    <t>Analizar la mortalidad según formato establecido</t>
  </si>
  <si>
    <t>Número de analisis realizados  de muertes intrahospitalarias despues de 48 horas del ingreso</t>
  </si>
  <si>
    <t>Total   de muertes intrahospitalarias despues de 48 horas del ingreso en el periodo</t>
  </si>
  <si>
    <t>Comites de historias clínicas</t>
  </si>
  <si>
    <t>Cronogramas</t>
  </si>
  <si>
    <t>Actas del comité de historias clinicas</t>
  </si>
  <si>
    <t>3.51.</t>
  </si>
  <si>
    <t>3.5.1.1</t>
  </si>
  <si>
    <t>Garantizar oportunidad en la atencion de la consulta de pediatria, medicina interna y gineco - obtetricia.</t>
  </si>
  <si>
    <t>3.6.1</t>
  </si>
  <si>
    <t>Prestar los servicios de consulta especializada  dentro de la oportunidad establecida por la resolucion 743/2013 ( medicina interna &lt; 15 dias, gineco-obtetricia &lt; 8 dias y pediatria &lt; 5 dias.)</t>
  </si>
  <si>
    <t>Gestionar para la realizacion de dias de apoyo de la especialidad de pediatria según indicador de oportunidad.</t>
  </si>
  <si>
    <t xml:space="preserve">Oportunidad de pediatria 5 dias.
</t>
  </si>
  <si>
    <t xml:space="preserve">Numero de jornadas de apoyo realizadas </t>
  </si>
  <si>
    <t>Total de jornadas solicitadas</t>
  </si>
  <si>
    <t>Gestionar para la realizacion de dias de apoyo de la especialidad de medicina interna según indicador de oportunidad.</t>
  </si>
  <si>
    <t xml:space="preserve">Oportunidad de medicina interna 15 dias.
</t>
  </si>
  <si>
    <t>Gestionar para la realizacion de dias de apoyo de la especialidad de gineco - obtetricia según indicador de oportunidad.</t>
  </si>
  <si>
    <t xml:space="preserve">Oportunidad de gineco - obtetricia 8 dias.
</t>
  </si>
  <si>
    <t>3.6.1.1</t>
  </si>
  <si>
    <t>3.6.1.2</t>
  </si>
  <si>
    <t>3.6.1.3</t>
  </si>
  <si>
    <t>DEPARTAMENTO DEL GUAVIARE
EMPRESA SOCIAL DEL ESTADO HOSPITAL SAN JOSE DEL GUAVIARE
NIT. 832001966-2      CODIGO DE PRESTADOR 95  001 0 000101
PLAN DE ACCION Vigencia : Enero-Diciembre  de 2017</t>
  </si>
  <si>
    <t>Realizar un diagnostico de la E.S.E Hospital San Jose del Guaviare del nivel de cumplimiento de los estandares de acreditación en salud.</t>
  </si>
  <si>
    <t>Fortalecer y mejorar la infraestructura y dotar  los diferentes servicios asistenciales de acuerdo a la normatividad vigente y bienestar de los funcionarios.</t>
  </si>
  <si>
    <t>Seguimiento en el ministerio de salud a proyecto de inversion de obra remodelacion, ampliacion y construccion de la ESE hospital San Jose del Guaviare</t>
  </si>
  <si>
    <t>numero de acciones de seguimiento realizadas</t>
  </si>
  <si>
    <t xml:space="preserve">Tres (3) seguimientos </t>
  </si>
  <si>
    <t>Tres (3) Seguimientos</t>
  </si>
  <si>
    <t>Ampliar el portafolio de servicios</t>
  </si>
  <si>
    <t>Inducir la demanda de servicios</t>
  </si>
  <si>
    <t>promover el adecuado registro de los servicios prestados</t>
  </si>
  <si>
    <t>1 Servicio Nuevo</t>
  </si>
  <si>
    <t>Numero de servicios nuevos</t>
  </si>
  <si>
    <t>Numero de servicios programados</t>
  </si>
  <si>
    <t>Gerencia, Planeacion, mercadeo y subgerencia de servicios de salud</t>
  </si>
  <si>
    <t>REPS</t>
  </si>
  <si>
    <t>3 Acciones de promocion de los servicios</t>
  </si>
  <si>
    <t>Numero acciones de promocion de servicios</t>
  </si>
  <si>
    <t>Numero de acciones de promocion programados</t>
  </si>
  <si>
    <t>90% de cumplimiento de los planes de mejoramiento derivados de la auditoria concurrente</t>
  </si>
  <si>
    <t>Numero de Actividades  de plan de mejoramiento</t>
  </si>
  <si>
    <t>Numero de acciones realizadas</t>
  </si>
  <si>
    <t>actualizar y aplicar el estudio de cargas laborales</t>
  </si>
  <si>
    <t>Optimizar el uso de la mano de obra, actualizando y aplicando el estudio de cargas laborales</t>
  </si>
  <si>
    <t>Numero de Actividades  programadas</t>
  </si>
  <si>
    <t>Optimizar el uso de los medicamentos y dispositivos medicos, mediante auditorias de seguimiento y mejoramiento de los procesos y procedimientos.</t>
  </si>
  <si>
    <t>11 auditorias</t>
  </si>
  <si>
    <t>numero de auditorias realizadas</t>
  </si>
  <si>
    <t>Numero de auditorias programadas</t>
  </si>
  <si>
    <t>control interno de gestion, Pamec, y cordinadores asistenciales</t>
  </si>
  <si>
    <t>informe de mercadeo</t>
  </si>
  <si>
    <t>auditoria concurrente y facturacion</t>
  </si>
  <si>
    <t xml:space="preserve">informes mensuales </t>
  </si>
  <si>
    <t>Talento Humano, gerencia, subgerencia administrativa y servicios de salud</t>
  </si>
  <si>
    <t>informes de aplicación</t>
  </si>
  <si>
    <t>Optimizar el uso de los costos y gastos  indirectos, a traves de campañas de sensibilizacion.</t>
  </si>
  <si>
    <t>5 Campañas</t>
  </si>
  <si>
    <t>numero de campañas realizadas</t>
  </si>
  <si>
    <t>Numero de campañas programadas</t>
  </si>
  <si>
    <t>Area de costos, coordinadores administrativos y asistenciales</t>
  </si>
  <si>
    <t>Propender por el equilibrio  financiero que garantice la sostenibilidad económica de la empresa</t>
  </si>
  <si>
    <t>Aumentar ingresos a traves de la promocion y venta de servicios</t>
  </si>
  <si>
    <t xml:space="preserve"> Disminuir costos y gastos, a traves de la optimizacion de los recursos humanos, fisicos y financieros</t>
  </si>
  <si>
    <t>1.1.1</t>
  </si>
  <si>
    <t>1.1.2</t>
  </si>
  <si>
    <t>1.1.2.1</t>
  </si>
  <si>
    <t>1..2</t>
  </si>
  <si>
    <t>1.2.1.</t>
  </si>
  <si>
    <t>1.3.1.5</t>
  </si>
  <si>
    <t>1.4.2</t>
  </si>
  <si>
    <t>1.4.3</t>
  </si>
  <si>
    <t>1.4.4</t>
  </si>
  <si>
    <t>1.5.1</t>
  </si>
  <si>
    <t>1.5.1.1</t>
  </si>
  <si>
    <t>1.5.1.2</t>
  </si>
  <si>
    <t>1.5.1.3</t>
  </si>
  <si>
    <t>1.5.1.4</t>
  </si>
  <si>
    <t>Seguimiento de la adherencia a la guia de IAM por parte del personal médico</t>
  </si>
  <si>
    <t>Actas de reunión</t>
  </si>
  <si>
    <t xml:space="preserve">Actas de reunión </t>
  </si>
  <si>
    <t>Numero de entidades en procesos de liquidación</t>
  </si>
  <si>
    <t>Evidencias de radicación y de gestion de la acreencia</t>
  </si>
  <si>
    <t xml:space="preserve">Gestionar la cartera de las entidades en proceso de liquidación. </t>
  </si>
  <si>
    <t>Disminuir el subregistro en el proceso de facturación</t>
  </si>
  <si>
    <t>Ajustar el proceso y los procedimientos de facturación</t>
  </si>
  <si>
    <t>Capacitar al personal que interfiere en el proceso de facturación.</t>
  </si>
  <si>
    <t>Planillas de asistencia a capacitación.</t>
  </si>
  <si>
    <t>Presentación de reportes mensuales</t>
  </si>
  <si>
    <t>Dar Cumplimiento a la adopcion las Normas NIIF, con relación a la elaboración de los Estados Financieros.</t>
  </si>
  <si>
    <t>Garantizar los stocks minimos de reactivos  necesarios para el diagnostico del infarto agudo de miocardio.</t>
  </si>
  <si>
    <t>Analizar la mortalidad intrhospitalaria despues de las 48 horas de atención.</t>
  </si>
  <si>
    <t>Garantizar los stocks minimos de medicamentos necesarios para el tratamientos del infarto agudo de miocardio.</t>
  </si>
  <si>
    <t>Brindar conocimientos actualizados y basdos en la evidencia científica del tratamiento del infarto agudo de miocardio.</t>
  </si>
  <si>
    <t>Realizar protocolo de adherencia a medidas de prevencion de la bronconeumonia aspirativa en pacientes hospitalizados pediátricos.</t>
  </si>
  <si>
    <t>Educar al personal asistencial  en acciones para prevenir la ocurrencia de la neuomonia  broncoaspirativa en pacientes pediatricos hospitalizados.</t>
  </si>
  <si>
    <t>Realizar seguimiento a la oportunidad de atención quirúrgica  a los pacientes diagnósticados con apendicitis.</t>
  </si>
  <si>
    <t>Socializar al personal asistencial de urgencias y cirugia el cumplimiento de la oportunidad en pacientes con diagnóstico de apencitis.</t>
  </si>
  <si>
    <t xml:space="preserve">Evaluación  de la adherencia a  guias a los profesionales de las areas correspondientes.
</t>
  </si>
  <si>
    <t xml:space="preserve">Evaluación  de las guias a los profesionales de las areas correspondientes.
</t>
  </si>
  <si>
    <t xml:space="preserve">Socializacion de las guias a los profesionales de las areas correspondientes.
</t>
  </si>
  <si>
    <t>Número de guias socializadas</t>
  </si>
  <si>
    <t>Número de guias evaluadas</t>
  </si>
  <si>
    <t>Número de guias con medición de la adherencia</t>
  </si>
  <si>
    <t xml:space="preserve">Número de socializados del cumplimiento de la oportunidad </t>
  </si>
  <si>
    <t xml:space="preserve">Tres guias socializada
</t>
  </si>
  <si>
    <t xml:space="preserve">Tres guias evaluadas
</t>
  </si>
  <si>
    <t>Total de guias a socializar</t>
  </si>
  <si>
    <t>Total de guias a evaluadas</t>
  </si>
  <si>
    <t>Total  guias a medir la adherencia</t>
  </si>
  <si>
    <t>Formato excell adherenica a guias.</t>
  </si>
  <si>
    <t>Actas de socialización y asistencia.</t>
  </si>
  <si>
    <t>Informe de evalución. Evaluaciones .</t>
  </si>
  <si>
    <t>Subgerencia de Servicios de Salud</t>
  </si>
  <si>
    <t>Tabla de detalle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</si>
</sst>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_(&quot;$&quot;\ * #,##0.00_);_(&quot;$&quot;\ * \(#,##0.00\);_(&quot;$&quot;\ * &quot;-&quot;??_);_(@_)"/>
    <numFmt numFmtId="166" formatCode="_-&quot;$&quot;* #,##0.00_-;\-&quot;$&quot;* #,##0.00_-;_-&quot;$&quot;* &quot;-&quot;??_-;_-@_-"/>
    <numFmt numFmtId="167" formatCode="0.0"/>
    <numFmt numFmtId="168" formatCode="0.0%"/>
    <numFmt numFmtId="169" formatCode="_(* #,##0_);_(* \(#,##0\);_(* &quot;-&quot;??_);_(@_)"/>
    <numFmt numFmtId="170" formatCode="_-[$$-240A]\ * #,##0.00_ ;_-[$$-240A]\ * \-#,##0.00\ ;_-[$$-240A]\ * &quot;-&quot;??_ ;_-@_ "/>
  </numFmts>
  <fonts count="43" x14ac:knownFonts="1">
    <font>
      <sz val="11"/>
      <color theme="1"/>
      <name val="Calibri"/>
      <family val="2"/>
      <scheme val="minor"/>
    </font>
    <font>
      <b/>
      <sz val="11"/>
      <color theme="1"/>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sz val="10"/>
      <name val="Calibri"/>
      <family val="2"/>
      <scheme val="minor"/>
    </font>
    <font>
      <sz val="11"/>
      <name val="Calibri"/>
      <family val="2"/>
      <scheme val="minor"/>
    </font>
    <font>
      <sz val="12"/>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14"/>
      <color theme="1"/>
      <name val="Calibri"/>
      <family val="2"/>
      <scheme val="minor"/>
    </font>
    <font>
      <b/>
      <sz val="20"/>
      <color theme="1"/>
      <name val="Calibri"/>
      <family val="2"/>
      <scheme val="minor"/>
    </font>
    <font>
      <b/>
      <sz val="14"/>
      <name val="Calibri"/>
      <family val="2"/>
      <scheme val="minor"/>
    </font>
    <font>
      <b/>
      <sz val="12"/>
      <name val="Calibri"/>
      <family val="2"/>
      <scheme val="minor"/>
    </font>
    <font>
      <b/>
      <sz val="18"/>
      <color theme="1"/>
      <name val="Calibri"/>
      <family val="2"/>
      <scheme val="minor"/>
    </font>
    <font>
      <b/>
      <sz val="9"/>
      <name val="Calibri"/>
      <family val="2"/>
      <scheme val="minor"/>
    </font>
    <font>
      <sz val="9"/>
      <color theme="1"/>
      <name val="Calibri"/>
      <family val="2"/>
      <scheme val="minor"/>
    </font>
    <font>
      <b/>
      <sz val="9"/>
      <color theme="1"/>
      <name val="Calibri"/>
      <family val="2"/>
      <scheme val="minor"/>
    </font>
    <font>
      <i/>
      <sz val="8"/>
      <color theme="1"/>
      <name val="Calibri"/>
      <family val="2"/>
      <scheme val="minor"/>
    </font>
    <font>
      <sz val="9"/>
      <name val="Calibri"/>
      <family val="2"/>
      <scheme val="minor"/>
    </font>
    <font>
      <sz val="9"/>
      <color theme="0"/>
      <name val="Calibri"/>
      <family val="2"/>
      <scheme val="minor"/>
    </font>
    <font>
      <sz val="18"/>
      <color theme="1"/>
      <name val="Calibri"/>
      <family val="2"/>
      <scheme val="minor"/>
    </font>
    <font>
      <sz val="11"/>
      <color indexed="8"/>
      <name val="Calibri"/>
      <family val="2"/>
    </font>
    <font>
      <sz val="8"/>
      <name val="Arial"/>
      <family val="2"/>
    </font>
    <font>
      <b/>
      <sz val="18"/>
      <name val="Calibri"/>
      <family val="2"/>
      <scheme val="minor"/>
    </font>
    <font>
      <sz val="11"/>
      <color theme="1"/>
      <name val="Wingdings"/>
      <charset val="2"/>
    </font>
    <font>
      <sz val="11"/>
      <color theme="1"/>
      <name val="Wingdings 2"/>
      <family val="1"/>
      <charset val="2"/>
    </font>
    <font>
      <b/>
      <sz val="10"/>
      <color theme="1"/>
      <name val="Calibri"/>
      <family val="2"/>
      <scheme val="minor"/>
    </font>
    <font>
      <sz val="9"/>
      <name val="Arial"/>
      <family val="2"/>
    </font>
    <font>
      <sz val="8"/>
      <name val="Calibri"/>
      <family val="2"/>
      <scheme val="minor"/>
    </font>
    <font>
      <sz val="8"/>
      <color theme="1"/>
      <name val="Calibri"/>
      <family val="2"/>
      <scheme val="minor"/>
    </font>
    <font>
      <b/>
      <sz val="16"/>
      <name val="Calibri"/>
      <family val="2"/>
      <scheme val="minor"/>
    </font>
    <font>
      <sz val="16"/>
      <name val="Calibri"/>
      <family val="2"/>
      <scheme val="minor"/>
    </font>
    <font>
      <sz val="11"/>
      <color theme="0"/>
      <name val="Calibri"/>
      <family val="2"/>
      <scheme val="minor"/>
    </font>
    <font>
      <b/>
      <sz val="11"/>
      <name val="Calibri"/>
      <family val="2"/>
      <scheme val="minor"/>
    </font>
    <font>
      <sz val="9"/>
      <color indexed="81"/>
      <name val="Tahoma"/>
      <family val="2"/>
    </font>
    <font>
      <b/>
      <sz val="9"/>
      <color indexed="81"/>
      <name val="Tahoma"/>
      <family val="2"/>
    </font>
    <font>
      <sz val="11"/>
      <name val="Arial"/>
      <family val="2"/>
    </font>
    <font>
      <sz val="11"/>
      <color rgb="FF000000"/>
      <name val="Arial"/>
      <family val="2"/>
    </font>
    <font>
      <sz val="11"/>
      <color rgb="FF000000"/>
      <name val="Calibri"/>
      <family val="2"/>
    </font>
    <font>
      <sz val="11"/>
      <color rgb="FF00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3" tint="0.39997558519241921"/>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thin">
        <color indexed="64"/>
      </bottom>
      <diagonal/>
    </border>
    <border>
      <left style="hair">
        <color indexed="64"/>
      </left>
      <right/>
      <top/>
      <bottom style="hair">
        <color indexed="64"/>
      </bottom>
      <diagonal/>
    </border>
  </borders>
  <cellStyleXfs count="6">
    <xf numFmtId="0" fontId="0" fillId="0" borderId="0"/>
    <xf numFmtId="9" fontId="10" fillId="0" borderId="0" applyFont="0" applyFill="0" applyBorder="0" applyAlignment="0" applyProtection="0"/>
    <xf numFmtId="0" fontId="23" fillId="0" borderId="0"/>
    <xf numFmtId="0" fontId="10" fillId="0" borderId="0"/>
    <xf numFmtId="164" fontId="10" fillId="0" borderId="0" applyFont="0" applyFill="0" applyBorder="0" applyAlignment="0" applyProtection="0"/>
    <xf numFmtId="166" fontId="10" fillId="0" borderId="0" applyFont="0" applyFill="0" applyBorder="0" applyAlignment="0" applyProtection="0"/>
  </cellStyleXfs>
  <cellXfs count="556">
    <xf numFmtId="0" fontId="0" fillId="0" borderId="0" xfId="0"/>
    <xf numFmtId="0" fontId="6" fillId="2" borderId="0" xfId="0" applyFont="1" applyFill="1"/>
    <xf numFmtId="0" fontId="6" fillId="2" borderId="0" xfId="0" applyFont="1" applyFill="1" applyAlignment="1">
      <alignment horizontal="center"/>
    </xf>
    <xf numFmtId="0" fontId="6" fillId="2" borderId="16" xfId="0" applyFont="1" applyFill="1" applyBorder="1"/>
    <xf numFmtId="0" fontId="6" fillId="2" borderId="17" xfId="0" applyFont="1" applyFill="1" applyBorder="1"/>
    <xf numFmtId="0" fontId="6" fillId="2" borderId="18" xfId="0" applyFont="1" applyFill="1" applyBorder="1"/>
    <xf numFmtId="0" fontId="6" fillId="2" borderId="19" xfId="0" applyFont="1" applyFill="1" applyBorder="1"/>
    <xf numFmtId="0" fontId="6" fillId="2" borderId="0" xfId="0" applyFont="1" applyFill="1" applyBorder="1"/>
    <xf numFmtId="0" fontId="6" fillId="2" borderId="20" xfId="0" applyFont="1" applyFill="1" applyBorder="1"/>
    <xf numFmtId="0" fontId="6" fillId="2" borderId="21" xfId="0" applyFont="1" applyFill="1" applyBorder="1"/>
    <xf numFmtId="0" fontId="6" fillId="2" borderId="22" xfId="0" applyFont="1" applyFill="1" applyBorder="1"/>
    <xf numFmtId="0" fontId="6" fillId="2" borderId="23" xfId="0" applyFont="1" applyFill="1" applyBorder="1"/>
    <xf numFmtId="9" fontId="6" fillId="2" borderId="0" xfId="1" applyFont="1" applyFill="1"/>
    <xf numFmtId="0" fontId="6" fillId="2" borderId="19" xfId="0" applyFont="1" applyFill="1" applyBorder="1" applyAlignment="1">
      <alignment horizontal="center" vertical="center"/>
    </xf>
    <xf numFmtId="167" fontId="6" fillId="2" borderId="0" xfId="0" applyNumberFormat="1" applyFont="1" applyFill="1"/>
    <xf numFmtId="1" fontId="6" fillId="2" borderId="0" xfId="0" applyNumberFormat="1" applyFont="1" applyFill="1"/>
    <xf numFmtId="0" fontId="17"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13" fillId="2" borderId="0" xfId="0" applyFont="1" applyFill="1" applyBorder="1" applyAlignment="1">
      <alignment horizontal="center" vertical="center"/>
    </xf>
    <xf numFmtId="168" fontId="5" fillId="2" borderId="0" xfId="1" applyNumberFormat="1" applyFont="1" applyFill="1" applyAlignment="1">
      <alignment horizontal="center" vertical="center"/>
    </xf>
    <xf numFmtId="168" fontId="6" fillId="2" borderId="0" xfId="0" applyNumberFormat="1" applyFont="1" applyFill="1" applyAlignment="1">
      <alignment horizontal="center" vertical="center"/>
    </xf>
    <xf numFmtId="168" fontId="6" fillId="2" borderId="5" xfId="0" applyNumberFormat="1" applyFont="1" applyFill="1" applyBorder="1"/>
    <xf numFmtId="0" fontId="6" fillId="2" borderId="24" xfId="0" applyFont="1" applyFill="1" applyBorder="1"/>
    <xf numFmtId="168" fontId="6" fillId="2" borderId="25" xfId="0" applyNumberFormat="1" applyFont="1" applyFill="1" applyBorder="1"/>
    <xf numFmtId="0" fontId="6" fillId="2" borderId="26" xfId="0" applyFont="1" applyFill="1" applyBorder="1"/>
    <xf numFmtId="168" fontId="6" fillId="2" borderId="27" xfId="0" applyNumberFormat="1" applyFont="1" applyFill="1" applyBorder="1"/>
    <xf numFmtId="168" fontId="6" fillId="2" borderId="28" xfId="0" applyNumberFormat="1" applyFont="1" applyFill="1" applyBorder="1"/>
    <xf numFmtId="0" fontId="6" fillId="2" borderId="29" xfId="0" applyFont="1" applyFill="1" applyBorder="1"/>
    <xf numFmtId="168" fontId="6" fillId="2" borderId="10" xfId="0" applyNumberFormat="1" applyFont="1" applyFill="1" applyBorder="1"/>
    <xf numFmtId="168" fontId="6" fillId="2" borderId="30" xfId="0" applyNumberFormat="1" applyFont="1" applyFill="1" applyBorder="1"/>
    <xf numFmtId="0" fontId="16" fillId="3" borderId="31" xfId="0" applyFont="1" applyFill="1" applyBorder="1" applyAlignment="1">
      <alignment horizontal="center"/>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9" fillId="0" borderId="0" xfId="0" applyFont="1" applyFill="1" applyAlignment="1">
      <alignment horizontal="left" vertical="center"/>
    </xf>
    <xf numFmtId="0" fontId="0" fillId="0" borderId="0" xfId="0" applyFill="1" applyBorder="1"/>
    <xf numFmtId="0" fontId="0" fillId="0" borderId="5" xfId="0" applyFill="1" applyBorder="1"/>
    <xf numFmtId="0" fontId="0" fillId="0" borderId="0" xfId="0" applyFill="1" applyBorder="1" applyAlignment="1">
      <alignment horizontal="center" vertical="center"/>
    </xf>
    <xf numFmtId="9" fontId="3" fillId="0" borderId="5" xfId="1" applyFont="1" applyFill="1" applyBorder="1" applyAlignment="1">
      <alignment horizontal="center" vertical="center"/>
    </xf>
    <xf numFmtId="9" fontId="4" fillId="0" borderId="5" xfId="0" applyNumberFormat="1" applyFont="1" applyFill="1" applyBorder="1" applyAlignment="1">
      <alignment horizontal="center" vertical="center"/>
    </xf>
    <xf numFmtId="0" fontId="0" fillId="0" borderId="10" xfId="0" applyFill="1" applyBorder="1"/>
    <xf numFmtId="9" fontId="4" fillId="0" borderId="10" xfId="1" applyFont="1" applyFill="1" applyBorder="1" applyAlignment="1">
      <alignment horizontal="center" vertical="center"/>
    </xf>
    <xf numFmtId="9" fontId="3" fillId="0" borderId="10" xfId="1" applyFont="1" applyFill="1" applyBorder="1" applyAlignment="1">
      <alignment horizontal="center" vertical="center"/>
    </xf>
    <xf numFmtId="0" fontId="0" fillId="0" borderId="5" xfId="0" applyFill="1" applyBorder="1" applyAlignment="1">
      <alignment horizontal="center"/>
    </xf>
    <xf numFmtId="0" fontId="0" fillId="0" borderId="5" xfId="0" applyFill="1" applyBorder="1"/>
    <xf numFmtId="0" fontId="17" fillId="0" borderId="0" xfId="0" applyFont="1" applyFill="1"/>
    <xf numFmtId="3" fontId="0" fillId="0" borderId="0" xfId="0" applyNumberFormat="1"/>
    <xf numFmtId="0" fontId="22" fillId="0" borderId="0" xfId="0" applyFont="1" applyFill="1"/>
    <xf numFmtId="0" fontId="17" fillId="0" borderId="2" xfId="0" applyFont="1" applyFill="1" applyBorder="1" applyAlignment="1"/>
    <xf numFmtId="0" fontId="17" fillId="0" borderId="2" xfId="0" applyFont="1" applyFill="1" applyBorder="1" applyAlignment="1">
      <alignment horizontal="center" vertical="center"/>
    </xf>
    <xf numFmtId="0" fontId="17" fillId="0" borderId="3" xfId="0" applyFont="1" applyFill="1" applyBorder="1" applyAlignment="1"/>
    <xf numFmtId="0" fontId="17" fillId="0" borderId="0" xfId="0" applyFont="1" applyFill="1" applyBorder="1"/>
    <xf numFmtId="0" fontId="17"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14" fontId="20" fillId="0" borderId="0" xfId="0" applyNumberFormat="1" applyFont="1" applyFill="1" applyBorder="1" applyAlignment="1">
      <alignment horizontal="center" vertical="center"/>
    </xf>
    <xf numFmtId="9" fontId="17" fillId="0" borderId="0" xfId="1" applyFont="1" applyFill="1" applyBorder="1" applyAlignment="1" applyProtection="1">
      <alignment horizontal="center" vertical="center"/>
    </xf>
    <xf numFmtId="9" fontId="17" fillId="0" borderId="0" xfId="1" applyFont="1" applyFill="1" applyBorder="1" applyAlignment="1">
      <alignment horizontal="left" vertical="center" wrapText="1"/>
    </xf>
    <xf numFmtId="0" fontId="16" fillId="0" borderId="0" xfId="0" applyFont="1" applyFill="1" applyBorder="1" applyAlignment="1">
      <alignment horizontal="center" vertical="center"/>
    </xf>
    <xf numFmtId="9" fontId="17" fillId="0" borderId="0" xfId="1" applyFont="1" applyFill="1" applyBorder="1" applyAlignment="1">
      <alignment horizontal="center" vertical="center" wrapText="1"/>
    </xf>
    <xf numFmtId="9" fontId="17" fillId="0" borderId="0" xfId="1" applyFont="1" applyFill="1" applyBorder="1" applyAlignment="1">
      <alignment horizontal="center" vertical="center"/>
    </xf>
    <xf numFmtId="0" fontId="17" fillId="0" borderId="0" xfId="0" applyFont="1" applyFill="1" applyBorder="1" applyAlignment="1">
      <alignment horizontal="left" vertical="top" wrapText="1"/>
    </xf>
    <xf numFmtId="0" fontId="17" fillId="0" borderId="0" xfId="0" applyFont="1" applyFill="1" applyAlignment="1">
      <alignment horizontal="center" vertical="center"/>
    </xf>
    <xf numFmtId="0" fontId="30" fillId="0" borderId="0" xfId="0" applyFont="1" applyFill="1" applyBorder="1" applyAlignment="1">
      <alignment horizontal="justify" vertical="center" wrapText="1"/>
    </xf>
    <xf numFmtId="0" fontId="31" fillId="0" borderId="0" xfId="0" applyFont="1" applyFill="1" applyBorder="1" applyAlignment="1">
      <alignment horizontal="center" vertical="center" wrapText="1"/>
    </xf>
    <xf numFmtId="43" fontId="30" fillId="0" borderId="0" xfId="4" applyNumberFormat="1" applyFont="1" applyFill="1" applyBorder="1" applyAlignment="1">
      <alignment horizontal="center" vertical="center" wrapText="1"/>
    </xf>
    <xf numFmtId="14" fontId="24"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0" fontId="2" fillId="0" borderId="0" xfId="0" applyFont="1" applyFill="1" applyAlignment="1">
      <alignment horizontal="right" vertical="center"/>
    </xf>
    <xf numFmtId="9" fontId="15" fillId="0" borderId="5" xfId="0" applyNumberFormat="1" applyFont="1" applyFill="1" applyBorder="1" applyAlignment="1">
      <alignment horizontal="center" vertical="center"/>
    </xf>
    <xf numFmtId="3" fontId="25" fillId="0" borderId="5" xfId="0" applyNumberFormat="1" applyFont="1" applyFill="1" applyBorder="1" applyAlignment="1">
      <alignment horizontal="center" vertical="center"/>
    </xf>
    <xf numFmtId="9" fontId="25" fillId="0" borderId="5" xfId="1" applyFont="1" applyFill="1" applyBorder="1" applyAlignment="1">
      <alignment horizontal="center" vertical="center"/>
    </xf>
    <xf numFmtId="0" fontId="25" fillId="0" borderId="5" xfId="0" applyFont="1" applyFill="1" applyBorder="1" applyAlignment="1">
      <alignment horizontal="center" vertical="center"/>
    </xf>
    <xf numFmtId="9" fontId="17" fillId="0" borderId="0" xfId="0" applyNumberFormat="1" applyFont="1" applyFill="1"/>
    <xf numFmtId="9" fontId="17" fillId="0" borderId="0" xfId="1" applyFont="1" applyFill="1"/>
    <xf numFmtId="0" fontId="17" fillId="0" borderId="0" xfId="0" applyFont="1" applyFill="1" applyAlignment="1">
      <alignment wrapText="1"/>
    </xf>
    <xf numFmtId="0" fontId="20" fillId="0" borderId="0" xfId="0" applyFont="1" applyFill="1" applyAlignment="1">
      <alignment wrapText="1"/>
    </xf>
    <xf numFmtId="0" fontId="17" fillId="0" borderId="0" xfId="0" applyFont="1" applyFill="1" applyBorder="1" applyAlignment="1">
      <alignment horizontal="left" vertical="center" wrapText="1"/>
    </xf>
    <xf numFmtId="43" fontId="20" fillId="0" borderId="0" xfId="4" applyNumberFormat="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3" fontId="17" fillId="0" borderId="5" xfId="1" applyNumberFormat="1" applyFont="1" applyFill="1" applyBorder="1" applyAlignment="1">
      <alignment horizontal="left" vertical="center" wrapText="1"/>
    </xf>
    <xf numFmtId="0" fontId="17" fillId="0" borderId="0" xfId="0" applyFont="1" applyFill="1" applyAlignment="1">
      <alignment horizontal="left" vertical="center"/>
    </xf>
    <xf numFmtId="0" fontId="6" fillId="0" borderId="5" xfId="0" applyFont="1" applyFill="1" applyBorder="1" applyAlignment="1">
      <alignment horizontal="left" vertical="center" wrapText="1"/>
    </xf>
    <xf numFmtId="0" fontId="17" fillId="0" borderId="0" xfId="0" applyFont="1" applyFill="1" applyBorder="1" applyAlignment="1">
      <alignment horizontal="left" vertical="center"/>
    </xf>
    <xf numFmtId="0" fontId="17" fillId="0" borderId="2" xfId="0" applyFont="1" applyFill="1" applyBorder="1" applyAlignment="1">
      <alignment wrapText="1"/>
    </xf>
    <xf numFmtId="0" fontId="21" fillId="0" borderId="2" xfId="0" applyFont="1" applyFill="1" applyBorder="1" applyAlignment="1">
      <alignment wrapText="1"/>
    </xf>
    <xf numFmtId="0" fontId="17" fillId="0" borderId="3" xfId="0" applyFont="1" applyFill="1" applyBorder="1" applyAlignment="1">
      <alignment wrapText="1"/>
    </xf>
    <xf numFmtId="0" fontId="17" fillId="0" borderId="9" xfId="0" applyFont="1" applyFill="1" applyBorder="1" applyAlignment="1">
      <alignment wrapText="1"/>
    </xf>
    <xf numFmtId="14" fontId="20" fillId="0" borderId="0" xfId="0" applyNumberFormat="1" applyFont="1" applyFill="1" applyBorder="1" applyAlignment="1">
      <alignment horizontal="center" vertical="center" wrapText="1"/>
    </xf>
    <xf numFmtId="9" fontId="17" fillId="0" borderId="0" xfId="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wrapText="1"/>
    </xf>
    <xf numFmtId="0" fontId="21" fillId="0" borderId="0" xfId="0" applyFont="1" applyFill="1" applyAlignment="1">
      <alignment wrapText="1"/>
    </xf>
    <xf numFmtId="3" fontId="20" fillId="0" borderId="6" xfId="1" applyNumberFormat="1" applyFont="1" applyFill="1" applyBorder="1" applyAlignment="1">
      <alignment horizontal="center" vertical="center" wrapText="1"/>
    </xf>
    <xf numFmtId="3" fontId="17" fillId="0" borderId="10" xfId="1" applyNumberFormat="1" applyFont="1" applyFill="1" applyBorder="1" applyAlignment="1">
      <alignment horizontal="center" vertical="center" wrapText="1"/>
    </xf>
    <xf numFmtId="3" fontId="17" fillId="0" borderId="34" xfId="1" applyNumberFormat="1" applyFont="1" applyFill="1" applyBorder="1" applyAlignment="1">
      <alignment horizontal="center" vertical="center" wrapText="1"/>
    </xf>
    <xf numFmtId="0" fontId="16" fillId="0" borderId="34" xfId="0" applyFont="1" applyFill="1" applyBorder="1" applyAlignment="1">
      <alignment horizontal="center" vertical="center" wrapText="1"/>
    </xf>
    <xf numFmtId="168" fontId="20" fillId="0" borderId="34" xfId="1" applyNumberFormat="1" applyFont="1" applyFill="1" applyBorder="1" applyAlignment="1" applyProtection="1">
      <alignment horizontal="center" vertical="center" wrapText="1"/>
    </xf>
    <xf numFmtId="9" fontId="16" fillId="0" borderId="34" xfId="1" applyFont="1" applyFill="1" applyBorder="1" applyAlignment="1">
      <alignment horizontal="center" vertical="center" wrapText="1"/>
    </xf>
    <xf numFmtId="3" fontId="20" fillId="0" borderId="34" xfId="1" applyNumberFormat="1" applyFont="1" applyFill="1" applyBorder="1" applyAlignment="1">
      <alignment horizontal="center" vertical="center" wrapText="1"/>
    </xf>
    <xf numFmtId="0" fontId="17" fillId="0" borderId="35" xfId="0" applyFont="1" applyFill="1" applyBorder="1" applyAlignment="1">
      <alignment wrapText="1"/>
    </xf>
    <xf numFmtId="3" fontId="17" fillId="0" borderId="4" xfId="1" applyNumberFormat="1" applyFont="1" applyFill="1" applyBorder="1" applyAlignment="1">
      <alignment horizontal="center" vertical="center" wrapText="1"/>
    </xf>
    <xf numFmtId="3" fontId="20" fillId="0" borderId="11" xfId="1" applyNumberFormat="1" applyFont="1" applyFill="1" applyBorder="1" applyAlignment="1">
      <alignment horizontal="center" vertical="center" wrapText="1"/>
    </xf>
    <xf numFmtId="3" fontId="17" fillId="0" borderId="36" xfId="1" applyNumberFormat="1" applyFont="1" applyFill="1" applyBorder="1" applyAlignment="1">
      <alignment horizontal="center" vertical="center" wrapText="1"/>
    </xf>
    <xf numFmtId="3" fontId="17" fillId="0" borderId="8" xfId="1" applyNumberFormat="1" applyFont="1" applyFill="1" applyBorder="1" applyAlignment="1">
      <alignment horizontal="center" vertical="center" wrapText="1"/>
    </xf>
    <xf numFmtId="9" fontId="18" fillId="0" borderId="0" xfId="0" applyNumberFormat="1" applyFont="1" applyFill="1" applyBorder="1" applyAlignment="1">
      <alignment horizontal="center" vertical="center" wrapText="1"/>
    </xf>
    <xf numFmtId="3" fontId="16" fillId="0" borderId="0" xfId="0" applyNumberFormat="1" applyFont="1" applyFill="1" applyBorder="1" applyAlignment="1">
      <alignment horizontal="center" vertical="center" wrapText="1"/>
    </xf>
    <xf numFmtId="9" fontId="16" fillId="0" borderId="0" xfId="1" applyFont="1" applyFill="1" applyBorder="1" applyAlignment="1">
      <alignment horizontal="center" vertical="center" wrapText="1"/>
    </xf>
    <xf numFmtId="0" fontId="17" fillId="0" borderId="0" xfId="0" applyFont="1" applyFill="1" applyBorder="1" applyAlignment="1">
      <alignment horizontal="center" wrapText="1"/>
    </xf>
    <xf numFmtId="0" fontId="21" fillId="0" borderId="0" xfId="0" applyFont="1" applyFill="1" applyBorder="1" applyAlignment="1">
      <alignment horizontal="center" wrapText="1"/>
    </xf>
    <xf numFmtId="0" fontId="20" fillId="0" borderId="0" xfId="0" applyFont="1" applyFill="1" applyBorder="1" applyAlignment="1">
      <alignment horizontal="center" wrapText="1"/>
    </xf>
    <xf numFmtId="0" fontId="17" fillId="0" borderId="34" xfId="0" applyFont="1" applyFill="1" applyBorder="1" applyAlignment="1">
      <alignment horizontal="center" vertical="center"/>
    </xf>
    <xf numFmtId="168" fontId="2" fillId="0" borderId="34" xfId="1" applyNumberFormat="1" applyFont="1" applyFill="1" applyBorder="1" applyAlignment="1" applyProtection="1">
      <alignment horizontal="center" vertical="center"/>
    </xf>
    <xf numFmtId="9" fontId="28" fillId="0" borderId="34" xfId="1" applyFont="1" applyFill="1" applyBorder="1" applyAlignment="1">
      <alignment horizontal="center" vertical="center" wrapText="1"/>
    </xf>
    <xf numFmtId="0" fontId="22" fillId="0" borderId="0" xfId="0" applyFont="1" applyFill="1" applyBorder="1"/>
    <xf numFmtId="0" fontId="2" fillId="0" borderId="0" xfId="0" applyFont="1" applyFill="1" applyBorder="1" applyAlignment="1">
      <alignment horizontal="right" vertical="center"/>
    </xf>
    <xf numFmtId="9" fontId="15" fillId="0" borderId="0"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9" fontId="25" fillId="0" borderId="0" xfId="1" applyFont="1" applyFill="1" applyBorder="1" applyAlignment="1">
      <alignment horizontal="center" vertical="center"/>
    </xf>
    <xf numFmtId="0" fontId="25" fillId="0" borderId="0" xfId="0" applyFont="1" applyFill="1" applyBorder="1" applyAlignment="1">
      <alignment horizontal="center" vertical="center"/>
    </xf>
    <xf numFmtId="0" fontId="33" fillId="0" borderId="34" xfId="0" applyFont="1" applyFill="1" applyBorder="1" applyAlignment="1">
      <alignment horizontal="center" vertical="center"/>
    </xf>
    <xf numFmtId="0" fontId="20" fillId="0" borderId="0" xfId="0" applyFont="1" applyFill="1" applyBorder="1" applyAlignment="1">
      <alignment horizontal="center" vertical="center"/>
    </xf>
    <xf numFmtId="0" fontId="0" fillId="0" borderId="34" xfId="0" applyFill="1" applyBorder="1" applyAlignment="1">
      <alignment horizontal="center" vertical="center"/>
    </xf>
    <xf numFmtId="9" fontId="2" fillId="0" borderId="34" xfId="1" applyNumberFormat="1" applyFont="1" applyFill="1" applyBorder="1" applyAlignment="1" applyProtection="1">
      <alignment horizontal="center" vertical="center"/>
    </xf>
    <xf numFmtId="0" fontId="5" fillId="0" borderId="34"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4" xfId="0" applyFont="1" applyFill="1" applyBorder="1" applyAlignment="1">
      <alignment horizontal="justify" vertical="center"/>
    </xf>
    <xf numFmtId="3" fontId="2" fillId="0" borderId="34" xfId="1" applyNumberFormat="1" applyFont="1" applyFill="1" applyBorder="1" applyAlignment="1">
      <alignment horizontal="center" vertical="center" wrapText="1"/>
    </xf>
    <xf numFmtId="0" fontId="0" fillId="0" borderId="0" xfId="0" applyFill="1"/>
    <xf numFmtId="0" fontId="0" fillId="0" borderId="16" xfId="0" applyFill="1" applyBorder="1"/>
    <xf numFmtId="0" fontId="0" fillId="0" borderId="17" xfId="0" applyFill="1" applyBorder="1"/>
    <xf numFmtId="0" fontId="0" fillId="0" borderId="18" xfId="0" applyFill="1" applyBorder="1"/>
    <xf numFmtId="0" fontId="0" fillId="0" borderId="19" xfId="0" applyFill="1" applyBorder="1"/>
    <xf numFmtId="0" fontId="0" fillId="0" borderId="0" xfId="0" applyFill="1" applyBorder="1" applyAlignment="1">
      <alignment horizontal="right"/>
    </xf>
    <xf numFmtId="3" fontId="1" fillId="0" borderId="0" xfId="0" applyNumberFormat="1" applyFont="1" applyFill="1" applyBorder="1" applyAlignment="1">
      <alignment horizontal="center"/>
    </xf>
    <xf numFmtId="3" fontId="1" fillId="0" borderId="0" xfId="0" applyNumberFormat="1" applyFont="1" applyFill="1" applyBorder="1" applyAlignment="1">
      <alignment horizontal="center" vertical="center"/>
    </xf>
    <xf numFmtId="0" fontId="0" fillId="0" borderId="0" xfId="0" applyFill="1" applyBorder="1" applyAlignment="1">
      <alignment horizontal="center"/>
    </xf>
    <xf numFmtId="0" fontId="1" fillId="0" borderId="0" xfId="0" applyFont="1" applyFill="1" applyBorder="1" applyAlignment="1">
      <alignment horizontal="center" vertical="center"/>
    </xf>
    <xf numFmtId="0" fontId="0" fillId="0" borderId="20" xfId="0" applyFill="1" applyBorder="1"/>
    <xf numFmtId="0" fontId="4" fillId="0" borderId="5" xfId="0" applyFont="1" applyFill="1" applyBorder="1"/>
    <xf numFmtId="9" fontId="4" fillId="0" borderId="5" xfId="1" applyFont="1" applyFill="1" applyBorder="1" applyAlignment="1">
      <alignment horizontal="right" vertical="center"/>
    </xf>
    <xf numFmtId="0" fontId="0" fillId="0" borderId="0" xfId="0" applyFill="1" applyAlignment="1">
      <alignment horizontal="center"/>
    </xf>
    <xf numFmtId="0" fontId="27" fillId="0" borderId="0" xfId="0" applyFont="1" applyFill="1"/>
    <xf numFmtId="9" fontId="0" fillId="0" borderId="0" xfId="0" applyNumberFormat="1" applyFill="1"/>
    <xf numFmtId="9" fontId="4" fillId="0" borderId="5" xfId="0" applyNumberFormat="1" applyFont="1" applyFill="1" applyBorder="1" applyAlignment="1">
      <alignment horizontal="right" vertical="center"/>
    </xf>
    <xf numFmtId="0" fontId="26" fillId="0" borderId="0" xfId="0" applyFont="1" applyFill="1"/>
    <xf numFmtId="0" fontId="0" fillId="0" borderId="21" xfId="0" applyFill="1" applyBorder="1"/>
    <xf numFmtId="0" fontId="0" fillId="0" borderId="22" xfId="0" applyFill="1" applyBorder="1"/>
    <xf numFmtId="0" fontId="0" fillId="0" borderId="23" xfId="0" applyFill="1" applyBorder="1"/>
    <xf numFmtId="0" fontId="17" fillId="0" borderId="34" xfId="0" applyFont="1" applyFill="1" applyBorder="1" applyAlignment="1">
      <alignment horizontal="center" vertical="center" wrapText="1"/>
    </xf>
    <xf numFmtId="0" fontId="20" fillId="0" borderId="34" xfId="0" applyFont="1" applyFill="1" applyBorder="1" applyAlignment="1">
      <alignment horizontal="justify" vertical="center" wrapText="1"/>
    </xf>
    <xf numFmtId="0" fontId="20" fillId="0" borderId="34" xfId="0" applyFont="1" applyFill="1" applyBorder="1" applyAlignment="1">
      <alignment horizontal="center" vertical="center" wrapText="1"/>
    </xf>
    <xf numFmtId="0" fontId="6" fillId="0" borderId="34" xfId="0" applyFont="1" applyFill="1" applyBorder="1" applyAlignment="1">
      <alignment horizontal="center" vertical="center"/>
    </xf>
    <xf numFmtId="0" fontId="6" fillId="0" borderId="34" xfId="0" applyFont="1" applyFill="1" applyBorder="1" applyAlignment="1">
      <alignment horizontal="center" vertical="center" wrapText="1"/>
    </xf>
    <xf numFmtId="3" fontId="0" fillId="0" borderId="37" xfId="1" applyNumberFormat="1" applyFont="1" applyFill="1" applyBorder="1" applyAlignment="1">
      <alignment horizontal="center" vertical="center" wrapText="1"/>
    </xf>
    <xf numFmtId="0" fontId="34" fillId="0" borderId="2" xfId="0" applyFont="1" applyFill="1" applyBorder="1" applyAlignment="1">
      <alignment horizontal="center"/>
    </xf>
    <xf numFmtId="0" fontId="0" fillId="0" borderId="0" xfId="0" applyFont="1" applyFill="1" applyBorder="1" applyAlignment="1">
      <alignment horizontal="center"/>
    </xf>
    <xf numFmtId="0" fontId="34" fillId="0" borderId="0" xfId="0" applyFont="1" applyFill="1" applyAlignment="1">
      <alignment horizontal="center"/>
    </xf>
    <xf numFmtId="0" fontId="0" fillId="0" borderId="0" xfId="0" applyFont="1" applyFill="1" applyAlignment="1">
      <alignment horizontal="center"/>
    </xf>
    <xf numFmtId="0" fontId="17" fillId="0" borderId="1" xfId="0" applyFont="1" applyFill="1" applyBorder="1" applyAlignment="1">
      <alignment horizontal="center"/>
    </xf>
    <xf numFmtId="0" fontId="17" fillId="0" borderId="2" xfId="0" applyFont="1" applyFill="1" applyBorder="1" applyAlignment="1">
      <alignment horizontal="center"/>
    </xf>
    <xf numFmtId="0" fontId="21" fillId="0" borderId="2" xfId="0" applyFont="1" applyFill="1" applyBorder="1" applyAlignment="1">
      <alignment horizontal="center"/>
    </xf>
    <xf numFmtId="0" fontId="17" fillId="0" borderId="3" xfId="0" applyFont="1" applyFill="1" applyBorder="1" applyAlignment="1">
      <alignment horizontal="center"/>
    </xf>
    <xf numFmtId="0" fontId="20" fillId="0" borderId="0" xfId="0" applyFont="1" applyFill="1" applyAlignment="1">
      <alignment horizontal="center"/>
    </xf>
    <xf numFmtId="0" fontId="17" fillId="0" borderId="0" xfId="0" applyFont="1" applyFill="1" applyAlignment="1">
      <alignment horizontal="center"/>
    </xf>
    <xf numFmtId="14" fontId="20" fillId="0" borderId="0" xfId="0" applyNumberFormat="1" applyFont="1" applyFill="1" applyBorder="1" applyAlignment="1">
      <alignment horizontal="left" vertical="center"/>
    </xf>
    <xf numFmtId="9" fontId="17" fillId="0" borderId="0" xfId="1" applyFont="1" applyFill="1" applyBorder="1" applyAlignment="1" applyProtection="1">
      <alignment horizontal="left" vertical="center"/>
    </xf>
    <xf numFmtId="0" fontId="16" fillId="0" borderId="0" xfId="0" applyFont="1" applyFill="1" applyBorder="1" applyAlignment="1">
      <alignment horizontal="left" vertical="center"/>
    </xf>
    <xf numFmtId="9" fontId="17" fillId="0" borderId="0" xfId="1" applyFont="1" applyFill="1" applyBorder="1" applyAlignment="1">
      <alignment horizontal="left" vertical="center"/>
    </xf>
    <xf numFmtId="3" fontId="17" fillId="0" borderId="0" xfId="1" applyNumberFormat="1" applyFont="1" applyFill="1" applyBorder="1" applyAlignment="1">
      <alignment horizontal="left" vertical="center" wrapText="1"/>
    </xf>
    <xf numFmtId="0" fontId="22" fillId="0" borderId="0" xfId="0" applyFont="1" applyFill="1" applyAlignment="1">
      <alignment horizontal="center"/>
    </xf>
    <xf numFmtId="0" fontId="2" fillId="0" borderId="0" xfId="0" applyFont="1" applyFill="1" applyAlignment="1">
      <alignment horizontal="center" vertical="center"/>
    </xf>
    <xf numFmtId="0" fontId="17" fillId="0" borderId="0" xfId="0" applyFont="1" applyFill="1" applyBorder="1" applyAlignment="1">
      <alignment horizontal="center"/>
    </xf>
    <xf numFmtId="0" fontId="21" fillId="0" borderId="0" xfId="0" applyFont="1" applyFill="1" applyAlignment="1">
      <alignment horizontal="center"/>
    </xf>
    <xf numFmtId="0" fontId="20" fillId="0" borderId="5"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4" fillId="0" borderId="35" xfId="0" applyFont="1" applyFill="1" applyBorder="1" applyAlignment="1">
      <alignment wrapText="1"/>
    </xf>
    <xf numFmtId="0" fontId="0" fillId="0" borderId="0" xfId="0" applyFont="1" applyFill="1" applyBorder="1" applyAlignment="1">
      <alignment wrapText="1"/>
    </xf>
    <xf numFmtId="0" fontId="0" fillId="0" borderId="9" xfId="0" applyFont="1" applyFill="1" applyBorder="1" applyAlignment="1">
      <alignment wrapText="1"/>
    </xf>
    <xf numFmtId="0" fontId="6"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14" fontId="6" fillId="0" borderId="5" xfId="0" applyNumberFormat="1" applyFont="1" applyFill="1" applyBorder="1" applyAlignment="1">
      <alignment horizontal="center" vertical="center" wrapText="1"/>
    </xf>
    <xf numFmtId="168" fontId="6" fillId="0" borderId="34" xfId="1" applyNumberFormat="1" applyFont="1" applyFill="1" applyBorder="1" applyAlignment="1" applyProtection="1">
      <alignment horizontal="center" vertical="center" wrapText="1"/>
    </xf>
    <xf numFmtId="9" fontId="35" fillId="0" borderId="34" xfId="1" applyFont="1" applyFill="1" applyBorder="1" applyAlignment="1">
      <alignment horizontal="center" vertical="center" wrapText="1"/>
    </xf>
    <xf numFmtId="3" fontId="6" fillId="0" borderId="34" xfId="1" applyNumberFormat="1" applyFont="1" applyFill="1" applyBorder="1" applyAlignment="1">
      <alignment horizontal="center" vertical="center" wrapText="1"/>
    </xf>
    <xf numFmtId="0" fontId="0" fillId="0" borderId="34" xfId="0" applyFont="1" applyFill="1" applyBorder="1" applyAlignment="1">
      <alignment horizontal="center" vertical="center" wrapText="1"/>
    </xf>
    <xf numFmtId="0" fontId="6" fillId="0" borderId="12" xfId="0" applyFont="1" applyFill="1" applyBorder="1" applyAlignment="1">
      <alignment horizontal="center" vertical="center" wrapText="1"/>
    </xf>
    <xf numFmtId="9" fontId="6" fillId="0" borderId="34" xfId="0" applyNumberFormat="1" applyFont="1" applyFill="1" applyBorder="1" applyAlignment="1">
      <alignment horizontal="center" vertical="center" wrapText="1"/>
    </xf>
    <xf numFmtId="0" fontId="6" fillId="0" borderId="12" xfId="0" applyFont="1" applyFill="1" applyBorder="1" applyAlignment="1">
      <alignment horizontal="justify" vertical="center" wrapText="1"/>
    </xf>
    <xf numFmtId="0" fontId="6" fillId="0" borderId="12" xfId="0" applyFont="1" applyFill="1" applyBorder="1" applyAlignment="1">
      <alignment horizontal="left" vertical="center" wrapText="1"/>
    </xf>
    <xf numFmtId="0" fontId="0" fillId="0" borderId="0" xfId="0" applyFont="1" applyAlignment="1">
      <alignment horizontal="justify"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0" fillId="0" borderId="34" xfId="0" applyFont="1" applyFill="1" applyBorder="1" applyAlignment="1">
      <alignment horizontal="center" vertical="center"/>
    </xf>
    <xf numFmtId="168" fontId="0" fillId="0" borderId="34" xfId="1" applyNumberFormat="1" applyFont="1" applyFill="1" applyBorder="1" applyAlignment="1" applyProtection="1">
      <alignment horizontal="center" vertical="center"/>
    </xf>
    <xf numFmtId="0" fontId="6" fillId="0" borderId="34" xfId="0" applyFont="1" applyFill="1" applyBorder="1" applyAlignment="1">
      <alignment horizontal="justify" vertical="center" wrapText="1"/>
    </xf>
    <xf numFmtId="9" fontId="1" fillId="0" borderId="34" xfId="1" applyFont="1" applyFill="1" applyBorder="1" applyAlignment="1">
      <alignment horizontal="center" vertical="center" wrapText="1"/>
    </xf>
    <xf numFmtId="3" fontId="0" fillId="0" borderId="34" xfId="1" applyNumberFormat="1" applyFont="1" applyFill="1" applyBorder="1" applyAlignment="1">
      <alignment horizontal="center" vertical="center" wrapText="1"/>
    </xf>
    <xf numFmtId="0" fontId="35" fillId="0" borderId="34" xfId="0" applyFont="1" applyFill="1" applyBorder="1" applyAlignment="1">
      <alignment horizontal="center" vertical="center"/>
    </xf>
    <xf numFmtId="0" fontId="6" fillId="2" borderId="34"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9" fontId="16" fillId="2" borderId="34" xfId="0" applyNumberFormat="1"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0" fillId="2" borderId="3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17" fillId="2" borderId="34" xfId="0" applyFont="1" applyFill="1" applyBorder="1" applyAlignment="1">
      <alignment horizontal="left" vertical="center"/>
    </xf>
    <xf numFmtId="0" fontId="6" fillId="2" borderId="5" xfId="0" applyFont="1" applyFill="1" applyBorder="1" applyAlignment="1">
      <alignment horizontal="left" vertical="center" wrapText="1"/>
    </xf>
    <xf numFmtId="0" fontId="32" fillId="2" borderId="38" xfId="0" applyFont="1" applyFill="1" applyBorder="1" applyAlignment="1">
      <alignment horizontal="center" vertical="center"/>
    </xf>
    <xf numFmtId="0" fontId="17" fillId="2" borderId="5" xfId="0" applyFont="1" applyFill="1" applyBorder="1" applyAlignment="1">
      <alignment horizontal="center" vertical="center"/>
    </xf>
    <xf numFmtId="0" fontId="0" fillId="2" borderId="5" xfId="0" applyFill="1" applyBorder="1" applyAlignment="1">
      <alignment horizontal="center" vertical="center" wrapText="1"/>
    </xf>
    <xf numFmtId="168" fontId="2" fillId="2" borderId="5" xfId="1" applyNumberFormat="1" applyFont="1" applyFill="1" applyBorder="1" applyAlignment="1" applyProtection="1">
      <alignment horizontal="center" vertical="center"/>
    </xf>
    <xf numFmtId="9" fontId="1" fillId="2" borderId="5" xfId="1" applyFont="1" applyFill="1" applyBorder="1" applyAlignment="1">
      <alignment horizontal="left" vertical="center" wrapText="1"/>
    </xf>
    <xf numFmtId="3" fontId="0" fillId="2" borderId="5" xfId="1" applyNumberFormat="1" applyFont="1" applyFill="1" applyBorder="1" applyAlignment="1">
      <alignment horizontal="center" vertical="center" wrapText="1"/>
    </xf>
    <xf numFmtId="0" fontId="0" fillId="2" borderId="5" xfId="0" applyFont="1" applyFill="1" applyBorder="1" applyAlignment="1">
      <alignment horizontal="center" vertical="center"/>
    </xf>
    <xf numFmtId="168" fontId="0" fillId="2" borderId="5" xfId="1" applyNumberFormat="1" applyFont="1" applyFill="1" applyBorder="1" applyAlignment="1" applyProtection="1">
      <alignment horizontal="center" vertical="center"/>
    </xf>
    <xf numFmtId="0" fontId="35" fillId="2" borderId="10" xfId="0" applyFont="1" applyFill="1" applyBorder="1" applyAlignment="1">
      <alignment horizontal="center" vertical="center"/>
    </xf>
    <xf numFmtId="3" fontId="0" fillId="2" borderId="5" xfId="1" applyNumberFormat="1" applyFont="1" applyFill="1" applyBorder="1" applyAlignment="1">
      <alignment horizontal="left" vertical="center" wrapText="1"/>
    </xf>
    <xf numFmtId="3" fontId="17" fillId="2" borderId="5" xfId="1" applyNumberFormat="1" applyFont="1" applyFill="1" applyBorder="1" applyAlignment="1">
      <alignment horizontal="left" vertical="center" wrapText="1"/>
    </xf>
    <xf numFmtId="0" fontId="32" fillId="2" borderId="10" xfId="0" applyFont="1" applyFill="1" applyBorder="1" applyAlignment="1">
      <alignment horizontal="left" vertical="center"/>
    </xf>
    <xf numFmtId="0" fontId="0" fillId="2" borderId="5" xfId="0" applyFill="1" applyBorder="1" applyAlignment="1">
      <alignment horizontal="left" vertical="center"/>
    </xf>
    <xf numFmtId="0" fontId="17" fillId="2" borderId="5" xfId="0" applyFont="1" applyFill="1" applyBorder="1" applyAlignment="1">
      <alignment horizontal="left" vertical="center"/>
    </xf>
    <xf numFmtId="168" fontId="2" fillId="2" borderId="5" xfId="1" applyNumberFormat="1" applyFont="1" applyFill="1" applyBorder="1" applyAlignment="1" applyProtection="1">
      <alignment horizontal="left" vertical="center"/>
    </xf>
    <xf numFmtId="0" fontId="0" fillId="2" borderId="5" xfId="0" applyFont="1" applyFill="1" applyBorder="1" applyAlignment="1">
      <alignment horizontal="center" vertical="center" wrapText="1"/>
    </xf>
    <xf numFmtId="9" fontId="28" fillId="2" borderId="5" xfId="1" applyFont="1" applyFill="1" applyBorder="1" applyAlignment="1">
      <alignment horizontal="left" vertical="center" wrapText="1"/>
    </xf>
    <xf numFmtId="0" fontId="17" fillId="2" borderId="0" xfId="0" applyFont="1" applyFill="1" applyAlignment="1">
      <alignment horizontal="left" vertical="center"/>
    </xf>
    <xf numFmtId="0" fontId="0" fillId="2" borderId="5" xfId="0" applyFont="1" applyFill="1" applyBorder="1" applyAlignment="1">
      <alignment horizontal="left" vertical="center" wrapText="1"/>
    </xf>
    <xf numFmtId="0" fontId="0" fillId="2" borderId="5" xfId="0" applyFont="1" applyFill="1" applyBorder="1" applyAlignment="1">
      <alignment horizontal="justify" vertical="center" wrapText="1"/>
    </xf>
    <xf numFmtId="0" fontId="32" fillId="2" borderId="10" xfId="0" applyFont="1" applyFill="1" applyBorder="1" applyAlignment="1">
      <alignment horizontal="center" vertical="center"/>
    </xf>
    <xf numFmtId="0" fontId="0" fillId="2" borderId="5" xfId="0" applyFill="1" applyBorder="1" applyAlignment="1">
      <alignment horizontal="center" vertical="center"/>
    </xf>
    <xf numFmtId="0" fontId="17" fillId="2" borderId="6" xfId="0" applyFont="1" applyFill="1" applyBorder="1" applyAlignment="1">
      <alignment horizontal="center" vertical="center"/>
    </xf>
    <xf numFmtId="1" fontId="17" fillId="2" borderId="5" xfId="0" applyNumberFormat="1" applyFont="1" applyFill="1" applyBorder="1" applyAlignment="1">
      <alignment horizontal="left" vertical="center"/>
    </xf>
    <xf numFmtId="0" fontId="1" fillId="2" borderId="5" xfId="0" applyFont="1" applyFill="1" applyBorder="1" applyAlignment="1">
      <alignment horizontal="center" vertical="center"/>
    </xf>
    <xf numFmtId="0" fontId="4" fillId="2" borderId="5" xfId="0" applyFont="1" applyFill="1" applyBorder="1" applyAlignment="1">
      <alignment horizontal="left" vertical="center" wrapText="1"/>
    </xf>
    <xf numFmtId="0" fontId="1" fillId="2" borderId="5" xfId="0" applyFont="1" applyFill="1" applyBorder="1" applyAlignment="1">
      <alignment horizontal="left" vertical="center"/>
    </xf>
    <xf numFmtId="0" fontId="6" fillId="2" borderId="34"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4" xfId="0" applyFont="1" applyFill="1" applyBorder="1" applyAlignment="1">
      <alignment horizontal="center" vertical="center" wrapText="1"/>
    </xf>
    <xf numFmtId="168" fontId="0" fillId="2" borderId="34" xfId="1" applyNumberFormat="1" applyFont="1" applyFill="1" applyBorder="1" applyAlignment="1" applyProtection="1">
      <alignment horizontal="center" vertical="center"/>
    </xf>
    <xf numFmtId="9" fontId="1" fillId="2" borderId="34" xfId="1" applyFont="1" applyFill="1" applyBorder="1" applyAlignment="1">
      <alignment horizontal="center" vertical="center" wrapText="1"/>
    </xf>
    <xf numFmtId="3" fontId="0" fillId="2" borderId="34" xfId="1" applyNumberFormat="1" applyFont="1" applyFill="1" applyBorder="1" applyAlignment="1">
      <alignment horizontal="center" vertical="center" wrapText="1"/>
    </xf>
    <xf numFmtId="0" fontId="35" fillId="2" borderId="34" xfId="0" applyFont="1" applyFill="1" applyBorder="1" applyAlignment="1">
      <alignment horizontal="center" vertical="center"/>
    </xf>
    <xf numFmtId="3" fontId="17" fillId="2" borderId="34" xfId="1" applyNumberFormat="1" applyFont="1" applyFill="1" applyBorder="1" applyAlignment="1">
      <alignment horizontal="center" vertical="center" wrapText="1"/>
    </xf>
    <xf numFmtId="0" fontId="0" fillId="2" borderId="34" xfId="0" applyFill="1" applyBorder="1" applyAlignment="1">
      <alignment horizontal="center" vertical="center"/>
    </xf>
    <xf numFmtId="0" fontId="17" fillId="2" borderId="34" xfId="0" applyFont="1" applyFill="1" applyBorder="1" applyAlignment="1">
      <alignment horizontal="center" vertical="center"/>
    </xf>
    <xf numFmtId="168" fontId="2" fillId="2" borderId="34" xfId="1" applyNumberFormat="1" applyFont="1" applyFill="1" applyBorder="1" applyAlignment="1" applyProtection="1">
      <alignment horizontal="center" vertical="center"/>
    </xf>
    <xf numFmtId="9" fontId="28" fillId="2" borderId="34" xfId="1" applyFont="1" applyFill="1" applyBorder="1" applyAlignment="1">
      <alignment horizontal="center" vertical="center" wrapText="1"/>
    </xf>
    <xf numFmtId="0" fontId="33" fillId="2" borderId="34" xfId="0" applyFont="1" applyFill="1" applyBorder="1" applyAlignment="1">
      <alignment horizontal="center" vertical="center"/>
    </xf>
    <xf numFmtId="0" fontId="5" fillId="2" borderId="34" xfId="0" applyFont="1" applyFill="1" applyBorder="1" applyAlignment="1">
      <alignment horizontal="center" vertical="center"/>
    </xf>
    <xf numFmtId="0" fontId="2" fillId="2" borderId="34" xfId="0" applyFont="1" applyFill="1" applyBorder="1" applyAlignment="1">
      <alignment horizontal="center" vertical="center"/>
    </xf>
    <xf numFmtId="9" fontId="2" fillId="2" borderId="34" xfId="1" applyNumberFormat="1" applyFont="1" applyFill="1" applyBorder="1" applyAlignment="1" applyProtection="1">
      <alignment horizontal="center" vertical="center"/>
    </xf>
    <xf numFmtId="3" fontId="2" fillId="2" borderId="34" xfId="1" applyNumberFormat="1" applyFont="1" applyFill="1" applyBorder="1" applyAlignment="1">
      <alignment horizontal="center" vertical="center" wrapText="1"/>
    </xf>
    <xf numFmtId="0" fontId="17" fillId="2" borderId="0" xfId="0" applyFont="1" applyFill="1"/>
    <xf numFmtId="166" fontId="6" fillId="2" borderId="5" xfId="5" applyFont="1" applyFill="1" applyBorder="1" applyAlignment="1">
      <alignment horizontal="justify" vertical="center" wrapText="1"/>
    </xf>
    <xf numFmtId="9" fontId="0" fillId="2" borderId="34" xfId="1" applyFont="1" applyFill="1" applyBorder="1" applyAlignment="1" applyProtection="1">
      <alignment horizontal="center" vertical="center"/>
    </xf>
    <xf numFmtId="169" fontId="17" fillId="2" borderId="0" xfId="0" applyNumberFormat="1" applyFont="1" applyFill="1"/>
    <xf numFmtId="0" fontId="6" fillId="0"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2" fillId="2" borderId="34" xfId="0" applyFont="1" applyFill="1" applyBorder="1" applyAlignment="1">
      <alignment horizontal="justify" vertical="center" wrapText="1"/>
    </xf>
    <xf numFmtId="0" fontId="2" fillId="4" borderId="34" xfId="0" applyFont="1" applyFill="1" applyBorder="1" applyAlignment="1">
      <alignment horizontal="justify" vertical="center"/>
    </xf>
    <xf numFmtId="0" fontId="6" fillId="2" borderId="12"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5" fillId="0" borderId="34" xfId="0" applyFont="1" applyFill="1" applyBorder="1" applyAlignment="1">
      <alignment horizontal="justify" vertical="center"/>
    </xf>
    <xf numFmtId="166" fontId="6" fillId="0" borderId="5" xfId="5" applyFont="1" applyFill="1" applyBorder="1" applyAlignment="1">
      <alignment horizontal="center" vertical="center" wrapText="1"/>
    </xf>
    <xf numFmtId="166" fontId="6" fillId="0" borderId="5" xfId="5" applyFont="1" applyFill="1" applyBorder="1" applyAlignment="1">
      <alignment horizontal="justify" vertical="center" wrapText="1"/>
    </xf>
    <xf numFmtId="169" fontId="6" fillId="0" borderId="5" xfId="4" applyNumberFormat="1" applyFont="1" applyFill="1" applyBorder="1" applyAlignment="1">
      <alignment horizontal="center" vertical="center" wrapText="1"/>
    </xf>
    <xf numFmtId="9" fontId="0" fillId="0" borderId="34" xfId="1" applyNumberFormat="1" applyFont="1" applyFill="1" applyBorder="1" applyAlignment="1" applyProtection="1">
      <alignment horizontal="center" vertical="center"/>
    </xf>
    <xf numFmtId="0" fontId="0" fillId="0" borderId="34" xfId="0" applyFont="1" applyFill="1" applyBorder="1" applyAlignment="1">
      <alignment horizontal="justify" vertical="center" wrapText="1"/>
    </xf>
    <xf numFmtId="0" fontId="0" fillId="0" borderId="0" xfId="0" applyFont="1" applyFill="1" applyAlignment="1">
      <alignment horizontal="justify" vertical="center" wrapText="1"/>
    </xf>
    <xf numFmtId="0" fontId="17" fillId="0" borderId="0" xfId="0" applyFont="1" applyFill="1" applyAlignment="1">
      <alignment vertical="center"/>
    </xf>
    <xf numFmtId="165" fontId="6" fillId="0" borderId="5" xfId="5" applyNumberFormat="1" applyFont="1" applyFill="1" applyBorder="1" applyAlignment="1">
      <alignment horizontal="center" vertical="center" wrapText="1"/>
    </xf>
    <xf numFmtId="0" fontId="2" fillId="0" borderId="34" xfId="0" applyFont="1" applyFill="1" applyBorder="1" applyAlignment="1">
      <alignment horizontal="justify" vertical="center" wrapText="1"/>
    </xf>
    <xf numFmtId="0" fontId="0" fillId="0" borderId="34" xfId="0" applyFont="1" applyFill="1" applyBorder="1" applyAlignment="1">
      <alignment vertical="center"/>
    </xf>
    <xf numFmtId="0" fontId="39" fillId="0" borderId="0" xfId="0" applyFont="1" applyFill="1" applyAlignment="1">
      <alignment horizontal="justify" vertical="center" wrapText="1"/>
    </xf>
    <xf numFmtId="0" fontId="41" fillId="0" borderId="0" xfId="0" applyFont="1" applyFill="1" applyAlignment="1">
      <alignment horizontal="justify" vertical="center" wrapText="1"/>
    </xf>
    <xf numFmtId="0" fontId="6" fillId="0" borderId="5" xfId="0" applyFont="1" applyFill="1" applyBorder="1" applyAlignment="1">
      <alignment horizontal="justify" vertical="center" wrapText="1"/>
    </xf>
    <xf numFmtId="0" fontId="0" fillId="0" borderId="34" xfId="0" applyFont="1" applyFill="1" applyBorder="1" applyAlignment="1">
      <alignment horizontal="justify" vertical="center"/>
    </xf>
    <xf numFmtId="0" fontId="0" fillId="2" borderId="34" xfId="0" applyFont="1" applyFill="1" applyBorder="1" applyAlignment="1">
      <alignment horizontal="justify" vertical="center"/>
    </xf>
    <xf numFmtId="0" fontId="6" fillId="2" borderId="5" xfId="0" applyFont="1" applyFill="1" applyBorder="1" applyAlignment="1">
      <alignment horizontal="justify" vertical="center" wrapText="1"/>
    </xf>
    <xf numFmtId="0" fontId="20" fillId="2" borderId="34" xfId="0" applyFont="1" applyFill="1" applyBorder="1" applyAlignment="1">
      <alignment horizontal="justify" vertical="center" wrapText="1"/>
    </xf>
    <xf numFmtId="0" fontId="6" fillId="2" borderId="12" xfId="0" applyFont="1" applyFill="1" applyBorder="1" applyAlignment="1">
      <alignment horizontal="justify" vertical="center" wrapText="1"/>
    </xf>
    <xf numFmtId="0" fontId="21" fillId="0" borderId="0" xfId="0" applyFont="1" applyFill="1" applyBorder="1" applyAlignment="1">
      <alignment wrapText="1"/>
    </xf>
    <xf numFmtId="0" fontId="20" fillId="0" borderId="0" xfId="0" applyFont="1" applyFill="1" applyBorder="1" applyAlignment="1">
      <alignment wrapText="1"/>
    </xf>
    <xf numFmtId="0" fontId="6" fillId="0" borderId="5"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2" borderId="5" xfId="0" applyFont="1" applyFill="1" applyBorder="1" applyAlignment="1">
      <alignment horizontal="justify" vertical="center" wrapText="1"/>
    </xf>
    <xf numFmtId="0" fontId="6" fillId="0" borderId="10" xfId="0" applyFont="1" applyFill="1" applyBorder="1" applyAlignment="1">
      <alignment horizontal="justify" vertical="center" wrapText="1"/>
    </xf>
    <xf numFmtId="14" fontId="0" fillId="2" borderId="5" xfId="0" applyNumberFormat="1" applyFont="1" applyFill="1" applyBorder="1" applyAlignment="1">
      <alignment horizontal="justify"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horizontal="justify" vertical="center" wrapText="1"/>
    </xf>
    <xf numFmtId="0" fontId="6" fillId="2" borderId="10" xfId="0" applyFont="1" applyFill="1" applyBorder="1" applyAlignment="1">
      <alignment horizontal="justify" vertical="center" wrapText="1"/>
    </xf>
    <xf numFmtId="14" fontId="6" fillId="2" borderId="5" xfId="0" applyNumberFormat="1" applyFont="1" applyFill="1" applyBorder="1" applyAlignment="1">
      <alignment horizontal="left" vertical="center"/>
    </xf>
    <xf numFmtId="14" fontId="6" fillId="2" borderId="5" xfId="0" applyNumberFormat="1" applyFont="1" applyFill="1" applyBorder="1" applyAlignment="1">
      <alignment horizontal="left" vertical="center" wrapText="1"/>
    </xf>
    <xf numFmtId="0" fontId="0" fillId="0" borderId="41" xfId="0" applyFont="1" applyBorder="1" applyAlignment="1">
      <alignment horizontal="justify" vertical="center" wrapText="1"/>
    </xf>
    <xf numFmtId="9" fontId="0" fillId="0" borderId="41" xfId="0" applyNumberFormat="1" applyFont="1" applyBorder="1" applyAlignment="1">
      <alignment horizontal="center" vertical="center"/>
    </xf>
    <xf numFmtId="14" fontId="0" fillId="0" borderId="41" xfId="0" applyNumberFormat="1" applyFont="1" applyBorder="1" applyAlignment="1">
      <alignment horizontal="center" vertical="center" wrapText="1"/>
    </xf>
    <xf numFmtId="0" fontId="0" fillId="0" borderId="42" xfId="0" applyFont="1" applyBorder="1" applyAlignment="1">
      <alignment horizontal="justify" vertical="center" wrapText="1"/>
    </xf>
    <xf numFmtId="0" fontId="0" fillId="0" borderId="5" xfId="0" applyFont="1" applyBorder="1" applyAlignment="1">
      <alignment horizontal="justify" vertical="center" wrapText="1"/>
    </xf>
    <xf numFmtId="9" fontId="0" fillId="0" borderId="5" xfId="0" applyNumberFormat="1" applyFont="1" applyBorder="1" applyAlignment="1">
      <alignment horizontal="center" vertical="center" wrapText="1"/>
    </xf>
    <xf numFmtId="14" fontId="0" fillId="0" borderId="5" xfId="0" applyNumberFormat="1" applyFont="1" applyBorder="1" applyAlignment="1">
      <alignment horizontal="center" vertical="center" wrapText="1"/>
    </xf>
    <xf numFmtId="0" fontId="0" fillId="0" borderId="43" xfId="0" applyFont="1" applyBorder="1" applyAlignment="1">
      <alignment horizontal="justify" vertical="center" wrapText="1"/>
    </xf>
    <xf numFmtId="0" fontId="6" fillId="0" borderId="7" xfId="0" applyFont="1" applyFill="1" applyBorder="1" applyAlignment="1">
      <alignment vertical="center" wrapText="1"/>
    </xf>
    <xf numFmtId="3" fontId="6" fillId="0" borderId="40" xfId="0" applyNumberFormat="1" applyFont="1" applyFill="1" applyBorder="1" applyAlignment="1">
      <alignment horizontal="center" vertical="center"/>
    </xf>
    <xf numFmtId="0" fontId="6" fillId="0" borderId="8" xfId="0" applyFont="1" applyFill="1" applyBorder="1" applyAlignment="1">
      <alignment horizontal="left" vertical="center" wrapText="1"/>
    </xf>
    <xf numFmtId="0" fontId="0" fillId="0" borderId="5" xfId="0" applyFont="1" applyBorder="1" applyAlignment="1">
      <alignment horizontal="center" vertical="center" wrapText="1"/>
    </xf>
    <xf numFmtId="0" fontId="0" fillId="2" borderId="8" xfId="0" applyFont="1" applyFill="1" applyBorder="1" applyAlignment="1">
      <alignment horizontal="justify" vertical="center" wrapText="1"/>
    </xf>
    <xf numFmtId="14" fontId="0" fillId="2" borderId="8" xfId="0" applyNumberFormat="1" applyFont="1" applyFill="1" applyBorder="1" applyAlignment="1">
      <alignment horizontal="center" vertical="center" wrapText="1"/>
    </xf>
    <xf numFmtId="0" fontId="0" fillId="2" borderId="44" xfId="0" applyFont="1" applyFill="1" applyBorder="1" applyAlignment="1">
      <alignment horizontal="justify" vertical="center" wrapText="1"/>
    </xf>
    <xf numFmtId="170" fontId="0" fillId="0" borderId="5" xfId="4" applyNumberFormat="1" applyFont="1" applyBorder="1" applyAlignment="1">
      <alignment horizontal="center" vertical="center" wrapText="1"/>
    </xf>
    <xf numFmtId="169" fontId="6" fillId="0" borderId="40" xfId="4" applyNumberFormat="1" applyFont="1" applyFill="1" applyBorder="1" applyAlignment="1">
      <alignment horizontal="justify" vertical="center" wrapText="1"/>
    </xf>
    <xf numFmtId="169" fontId="6" fillId="0" borderId="40" xfId="4" applyNumberFormat="1" applyFont="1" applyFill="1" applyBorder="1" applyAlignment="1">
      <alignment horizontal="center" vertical="center"/>
    </xf>
    <xf numFmtId="9" fontId="0" fillId="0" borderId="5" xfId="1" applyFont="1" applyBorder="1" applyAlignment="1">
      <alignment horizontal="center" vertical="center" wrapText="1"/>
    </xf>
    <xf numFmtId="170" fontId="0" fillId="0" borderId="5" xfId="0" applyNumberFormat="1" applyFont="1" applyBorder="1" applyAlignment="1">
      <alignment horizontal="justify" vertical="center" wrapText="1"/>
    </xf>
    <xf numFmtId="0" fontId="0" fillId="0" borderId="5" xfId="0" applyFont="1" applyFill="1" applyBorder="1" applyAlignment="1">
      <alignment vertical="center" wrapText="1"/>
    </xf>
    <xf numFmtId="166" fontId="6" fillId="0" borderId="6" xfId="5" applyFont="1" applyFill="1" applyBorder="1" applyAlignment="1">
      <alignment horizontal="center" vertical="center" wrapText="1"/>
    </xf>
    <xf numFmtId="0" fontId="6" fillId="0" borderId="40" xfId="0" applyFont="1" applyFill="1" applyBorder="1" applyAlignment="1">
      <alignment horizontal="center" vertical="center"/>
    </xf>
    <xf numFmtId="165" fontId="6" fillId="0" borderId="6" xfId="5" applyNumberFormat="1" applyFont="1" applyFill="1" applyBorder="1" applyAlignment="1">
      <alignment horizontal="center" vertical="center" wrapText="1"/>
    </xf>
    <xf numFmtId="169" fontId="6" fillId="2" borderId="40" xfId="4" applyNumberFormat="1" applyFont="1" applyFill="1" applyBorder="1" applyAlignment="1">
      <alignment horizontal="center" vertical="center"/>
    </xf>
    <xf numFmtId="14" fontId="0" fillId="2" borderId="5" xfId="0" applyNumberFormat="1" applyFont="1" applyFill="1" applyBorder="1" applyAlignment="1">
      <alignment horizontal="center" vertical="center" wrapText="1"/>
    </xf>
    <xf numFmtId="0" fontId="0" fillId="2" borderId="8" xfId="0" applyFont="1" applyFill="1" applyBorder="1" applyAlignment="1">
      <alignment vertical="center" wrapText="1"/>
    </xf>
    <xf numFmtId="9" fontId="0" fillId="2" borderId="8" xfId="1"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6" fillId="0" borderId="11" xfId="0" applyFont="1" applyFill="1" applyBorder="1" applyAlignment="1">
      <alignment horizontal="justify"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justify" vertical="center" wrapText="1"/>
    </xf>
    <xf numFmtId="0" fontId="6" fillId="2" borderId="10" xfId="0" applyFont="1" applyFill="1" applyBorder="1" applyAlignment="1">
      <alignment horizontal="center" vertical="center" wrapText="1"/>
    </xf>
    <xf numFmtId="0" fontId="20" fillId="5" borderId="0" xfId="0" applyFont="1" applyFill="1" applyAlignment="1">
      <alignment wrapText="1"/>
    </xf>
    <xf numFmtId="0" fontId="17" fillId="5" borderId="0" xfId="0" applyFont="1" applyFill="1" applyAlignment="1">
      <alignment wrapText="1"/>
    </xf>
    <xf numFmtId="0" fontId="17" fillId="0" borderId="46" xfId="0" applyFont="1" applyFill="1" applyBorder="1" applyAlignment="1">
      <alignment wrapText="1"/>
    </xf>
    <xf numFmtId="0" fontId="18" fillId="0" borderId="46" xfId="0" applyFont="1" applyFill="1" applyBorder="1" applyAlignment="1">
      <alignment horizontal="left" vertical="center" wrapText="1"/>
    </xf>
    <xf numFmtId="0" fontId="18" fillId="5" borderId="41"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49" xfId="0" applyFont="1" applyFill="1" applyBorder="1" applyAlignment="1">
      <alignment horizontal="center" vertical="center" textRotation="90" wrapText="1"/>
    </xf>
    <xf numFmtId="0" fontId="35" fillId="5" borderId="49" xfId="0" applyFont="1" applyFill="1" applyBorder="1" applyAlignment="1">
      <alignment horizontal="center" vertical="center" wrapText="1"/>
    </xf>
    <xf numFmtId="0" fontId="18" fillId="5" borderId="49" xfId="0" applyFont="1" applyFill="1" applyBorder="1" applyAlignment="1">
      <alignment horizontal="center" vertical="center" wrapText="1"/>
    </xf>
    <xf numFmtId="0" fontId="18" fillId="5" borderId="49" xfId="0" applyFont="1" applyFill="1" applyBorder="1" applyAlignment="1">
      <alignment horizontal="left" vertical="center" wrapText="1"/>
    </xf>
    <xf numFmtId="0" fontId="1" fillId="5" borderId="10"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10" xfId="0" applyFont="1" applyFill="1" applyBorder="1" applyAlignment="1">
      <alignment horizontal="left" vertical="center" wrapText="1"/>
    </xf>
    <xf numFmtId="0" fontId="17" fillId="5" borderId="41" xfId="0" applyFont="1" applyFill="1" applyBorder="1" applyAlignment="1">
      <alignment wrapText="1"/>
    </xf>
    <xf numFmtId="168" fontId="18" fillId="5" borderId="49" xfId="0" applyNumberFormat="1" applyFont="1" applyFill="1" applyBorder="1" applyAlignment="1">
      <alignment horizontal="center" vertical="center" wrapText="1"/>
    </xf>
    <xf numFmtId="0" fontId="17" fillId="5" borderId="49" xfId="0" applyFont="1" applyFill="1" applyBorder="1" applyAlignment="1">
      <alignment wrapText="1"/>
    </xf>
    <xf numFmtId="0" fontId="18" fillId="5" borderId="50" xfId="0" applyFont="1" applyFill="1" applyBorder="1" applyAlignment="1">
      <alignment horizontal="center" vertical="center" wrapText="1"/>
    </xf>
    <xf numFmtId="0" fontId="17" fillId="5" borderId="0" xfId="0" applyFont="1" applyFill="1"/>
    <xf numFmtId="0" fontId="34" fillId="0" borderId="46" xfId="0" applyFont="1" applyFill="1" applyBorder="1" applyAlignment="1">
      <alignment horizontal="center"/>
    </xf>
    <xf numFmtId="0" fontId="0" fillId="0" borderId="46" xfId="0" applyFont="1" applyFill="1" applyBorder="1"/>
    <xf numFmtId="0" fontId="1" fillId="0" borderId="46" xfId="0" applyFont="1" applyFill="1" applyBorder="1" applyAlignment="1">
      <alignment horizontal="left" vertical="center" wrapText="1"/>
    </xf>
    <xf numFmtId="0" fontId="17" fillId="0" borderId="46" xfId="0" applyFont="1" applyFill="1" applyBorder="1"/>
    <xf numFmtId="0" fontId="2" fillId="0" borderId="46" xfId="0" applyFont="1" applyFill="1" applyBorder="1"/>
    <xf numFmtId="0" fontId="28" fillId="0" borderId="46" xfId="0" applyFont="1" applyFill="1" applyBorder="1" applyAlignment="1">
      <alignment horizontal="left" vertical="center" wrapText="1"/>
    </xf>
    <xf numFmtId="0" fontId="6" fillId="5" borderId="49" xfId="0" applyFont="1" applyFill="1" applyBorder="1" applyAlignment="1">
      <alignment horizontal="center" vertical="center" wrapText="1"/>
    </xf>
    <xf numFmtId="0" fontId="0" fillId="5" borderId="49"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28" fillId="5" borderId="49" xfId="0" applyFont="1" applyFill="1" applyBorder="1" applyAlignment="1">
      <alignment horizontal="center" vertical="center" wrapText="1"/>
    </xf>
    <xf numFmtId="0" fontId="28" fillId="5" borderId="49" xfId="0" applyFont="1" applyFill="1" applyBorder="1" applyAlignment="1">
      <alignment horizontal="left" vertical="center" wrapText="1"/>
    </xf>
    <xf numFmtId="0" fontId="2" fillId="5" borderId="49" xfId="0" applyFont="1" applyFill="1" applyBorder="1" applyAlignment="1">
      <alignment horizontal="center" vertical="center" wrapText="1"/>
    </xf>
    <xf numFmtId="0" fontId="2" fillId="5" borderId="50" xfId="0" applyFont="1" applyFill="1" applyBorder="1"/>
    <xf numFmtId="0" fontId="28" fillId="5" borderId="10" xfId="0" applyFont="1" applyFill="1" applyBorder="1" applyAlignment="1">
      <alignment horizontal="left" vertical="center" wrapText="1"/>
    </xf>
    <xf numFmtId="0" fontId="2" fillId="5" borderId="45" xfId="0" applyFont="1" applyFill="1" applyBorder="1"/>
    <xf numFmtId="0" fontId="8" fillId="5" borderId="41" xfId="0" applyFont="1" applyFill="1" applyBorder="1" applyAlignment="1">
      <alignment horizontal="center" vertical="center"/>
    </xf>
    <xf numFmtId="0" fontId="11" fillId="5" borderId="41" xfId="0" applyFont="1" applyFill="1" applyBorder="1" applyAlignment="1">
      <alignment horizontal="center" vertical="center"/>
    </xf>
    <xf numFmtId="0" fontId="3" fillId="5" borderId="41" xfId="0" applyFont="1" applyFill="1" applyBorder="1"/>
    <xf numFmtId="0" fontId="17" fillId="5" borderId="42" xfId="0" applyFont="1" applyFill="1" applyBorder="1"/>
    <xf numFmtId="168" fontId="9" fillId="5" borderId="49" xfId="0" applyNumberFormat="1" applyFont="1" applyFill="1" applyBorder="1" applyAlignment="1">
      <alignment horizontal="center" vertical="center"/>
    </xf>
    <xf numFmtId="0" fontId="18" fillId="5" borderId="49" xfId="0" applyFont="1" applyFill="1" applyBorder="1" applyAlignment="1">
      <alignment horizontal="center" vertical="center"/>
    </xf>
    <xf numFmtId="168" fontId="28" fillId="5" borderId="49" xfId="0" applyNumberFormat="1" applyFont="1" applyFill="1" applyBorder="1" applyAlignment="1">
      <alignment horizontal="center" vertical="center"/>
    </xf>
    <xf numFmtId="0" fontId="28" fillId="5" borderId="49" xfId="0" applyFont="1" applyFill="1" applyBorder="1" applyAlignment="1">
      <alignment horizontal="center" vertical="center"/>
    </xf>
    <xf numFmtId="0" fontId="2" fillId="5" borderId="49" xfId="0" applyFont="1" applyFill="1" applyBorder="1"/>
    <xf numFmtId="3" fontId="17" fillId="2" borderId="5" xfId="1"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39" xfId="0" applyFont="1" applyFill="1" applyBorder="1" applyAlignment="1">
      <alignment horizontal="justify" vertical="center" wrapText="1"/>
    </xf>
    <xf numFmtId="14" fontId="6" fillId="2" borderId="5" xfId="0" applyNumberFormat="1" applyFont="1" applyFill="1" applyBorder="1" applyAlignment="1">
      <alignment horizontal="center" vertical="center"/>
    </xf>
    <xf numFmtId="9" fontId="0" fillId="2" borderId="5" xfId="1" applyFont="1" applyFill="1" applyBorder="1" applyAlignment="1">
      <alignment horizontal="center" vertical="center" wrapText="1"/>
    </xf>
    <xf numFmtId="9" fontId="4" fillId="2" borderId="5" xfId="1" applyFont="1" applyFill="1" applyBorder="1" applyAlignment="1">
      <alignment horizontal="left" vertical="center" wrapText="1"/>
    </xf>
    <xf numFmtId="0" fontId="6" fillId="2" borderId="6" xfId="0" applyFont="1" applyFill="1" applyBorder="1" applyAlignment="1">
      <alignment horizontal="center" vertical="center" wrapText="1"/>
    </xf>
    <xf numFmtId="0" fontId="40" fillId="2" borderId="0" xfId="0" applyFont="1" applyFill="1" applyAlignment="1">
      <alignment horizontal="justify" vertical="center" wrapText="1"/>
    </xf>
    <xf numFmtId="0" fontId="40" fillId="2" borderId="0" xfId="0" applyFont="1" applyFill="1" applyAlignment="1">
      <alignment horizontal="justify" vertical="center"/>
    </xf>
    <xf numFmtId="0" fontId="42" fillId="2" borderId="5" xfId="0" applyFont="1" applyFill="1" applyBorder="1" applyAlignment="1">
      <alignment horizontal="left" vertical="center" wrapText="1"/>
    </xf>
    <xf numFmtId="14" fontId="38" fillId="2" borderId="5" xfId="0" applyNumberFormat="1" applyFont="1" applyFill="1" applyBorder="1" applyAlignment="1">
      <alignment horizontal="center" vertical="center" wrapText="1"/>
    </xf>
    <xf numFmtId="0" fontId="6" fillId="2" borderId="3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20" fillId="0" borderId="0" xfId="0" applyFont="1" applyFill="1" applyAlignment="1">
      <alignment horizontal="center" vertical="center"/>
    </xf>
    <xf numFmtId="0" fontId="17" fillId="5" borderId="34" xfId="0" applyFont="1" applyFill="1" applyBorder="1" applyAlignment="1">
      <alignment horizontal="center"/>
    </xf>
    <xf numFmtId="0" fontId="20" fillId="5" borderId="0" xfId="0" applyFont="1" applyFill="1" applyAlignment="1">
      <alignment horizontal="center"/>
    </xf>
    <xf numFmtId="0" fontId="17" fillId="5" borderId="0" xfId="0" applyFont="1" applyFill="1" applyAlignment="1">
      <alignment horizontal="center"/>
    </xf>
    <xf numFmtId="0" fontId="20" fillId="5" borderId="0" xfId="0" applyFont="1" applyFill="1" applyAlignment="1">
      <alignment horizontal="left" vertical="center"/>
    </xf>
    <xf numFmtId="0" fontId="17" fillId="5" borderId="0" xfId="0" applyFont="1" applyFill="1" applyAlignment="1">
      <alignment horizontal="left" vertical="center"/>
    </xf>
    <xf numFmtId="0" fontId="17" fillId="5" borderId="36" xfId="0" applyFont="1" applyFill="1" applyBorder="1" applyAlignment="1">
      <alignment horizontal="center"/>
    </xf>
    <xf numFmtId="0" fontId="17" fillId="0" borderId="35" xfId="0" applyFont="1" applyFill="1" applyBorder="1" applyAlignment="1">
      <alignment horizontal="center" vertical="center"/>
    </xf>
    <xf numFmtId="0" fontId="17" fillId="0" borderId="9" xfId="0" applyFont="1" applyFill="1" applyBorder="1" applyAlignment="1">
      <alignment horizontal="center" vertical="center"/>
    </xf>
    <xf numFmtId="0" fontId="17" fillId="5" borderId="47" xfId="0" applyFont="1" applyFill="1" applyBorder="1" applyAlignment="1">
      <alignment horizontal="left" vertical="center"/>
    </xf>
    <xf numFmtId="0" fontId="17" fillId="5" borderId="48" xfId="0" applyFont="1" applyFill="1" applyBorder="1" applyAlignment="1">
      <alignment horizontal="left" vertical="center"/>
    </xf>
    <xf numFmtId="0" fontId="16" fillId="5" borderId="49" xfId="0" applyFont="1" applyFill="1" applyBorder="1" applyAlignment="1">
      <alignment horizontal="left" vertical="center" wrapText="1"/>
    </xf>
    <xf numFmtId="0" fontId="3" fillId="5" borderId="41" xfId="0" applyFont="1" applyFill="1" applyBorder="1" applyAlignment="1">
      <alignment horizontal="center"/>
    </xf>
    <xf numFmtId="0" fontId="17" fillId="5" borderId="49" xfId="0" applyFont="1" applyFill="1" applyBorder="1" applyAlignment="1">
      <alignment horizontal="center"/>
    </xf>
    <xf numFmtId="0" fontId="18" fillId="5" borderId="50" xfId="0" applyFont="1" applyFill="1" applyBorder="1" applyAlignment="1">
      <alignment horizontal="center" vertical="center"/>
    </xf>
    <xf numFmtId="0" fontId="17" fillId="0" borderId="37" xfId="0" applyFont="1" applyFill="1" applyBorder="1" applyAlignment="1">
      <alignment horizontal="center" vertical="center"/>
    </xf>
    <xf numFmtId="0" fontId="21" fillId="0" borderId="0" xfId="0" applyFont="1" applyFill="1" applyBorder="1" applyAlignment="1">
      <alignment horizontal="center" vertical="center"/>
    </xf>
    <xf numFmtId="0" fontId="0" fillId="2" borderId="10" xfId="0" applyFont="1" applyFill="1" applyBorder="1" applyAlignment="1">
      <alignment horizontal="justify" vertical="center" wrapText="1"/>
    </xf>
    <xf numFmtId="14" fontId="0" fillId="2" borderId="10" xfId="0" applyNumberFormat="1" applyFont="1" applyFill="1" applyBorder="1" applyAlignment="1">
      <alignment horizontal="justify" vertical="center" wrapText="1"/>
    </xf>
    <xf numFmtId="0" fontId="17" fillId="2" borderId="10" xfId="0" applyFont="1" applyFill="1" applyBorder="1" applyAlignment="1">
      <alignment horizontal="center" vertical="center"/>
    </xf>
    <xf numFmtId="0" fontId="0" fillId="2" borderId="10" xfId="0" applyFill="1" applyBorder="1" applyAlignment="1">
      <alignment horizontal="center" vertical="center" wrapText="1"/>
    </xf>
    <xf numFmtId="168" fontId="2" fillId="2" borderId="10" xfId="1" applyNumberFormat="1" applyFont="1" applyFill="1" applyBorder="1" applyAlignment="1" applyProtection="1">
      <alignment horizontal="center" vertical="center"/>
    </xf>
    <xf numFmtId="9" fontId="1" fillId="2" borderId="10" xfId="1" applyFont="1" applyFill="1" applyBorder="1" applyAlignment="1">
      <alignment horizontal="left" vertical="center" wrapText="1"/>
    </xf>
    <xf numFmtId="3" fontId="0" fillId="2" borderId="10" xfId="1" applyNumberFormat="1" applyFont="1" applyFill="1" applyBorder="1" applyAlignment="1">
      <alignment horizontal="center" vertical="center" wrapText="1"/>
    </xf>
    <xf numFmtId="0" fontId="0" fillId="2" borderId="10" xfId="0" applyFont="1" applyFill="1" applyBorder="1" applyAlignment="1">
      <alignment horizontal="center" vertical="center"/>
    </xf>
    <xf numFmtId="168" fontId="0" fillId="2" borderId="10" xfId="1" applyNumberFormat="1" applyFont="1" applyFill="1" applyBorder="1" applyAlignment="1" applyProtection="1">
      <alignment horizontal="center" vertical="center"/>
    </xf>
    <xf numFmtId="3" fontId="0" fillId="2" borderId="10" xfId="1" applyNumberFormat="1" applyFont="1" applyFill="1" applyBorder="1" applyAlignment="1">
      <alignment horizontal="left" vertical="center" wrapText="1"/>
    </xf>
    <xf numFmtId="3" fontId="17" fillId="2" borderId="10" xfId="1" applyNumberFormat="1" applyFont="1" applyFill="1" applyBorder="1" applyAlignment="1">
      <alignment horizontal="left" vertical="center" wrapText="1"/>
    </xf>
    <xf numFmtId="0" fontId="0" fillId="2" borderId="10" xfId="0" applyFill="1" applyBorder="1" applyAlignment="1">
      <alignment horizontal="left" vertical="center"/>
    </xf>
    <xf numFmtId="0" fontId="17" fillId="2" borderId="10" xfId="0" applyFont="1" applyFill="1" applyBorder="1" applyAlignment="1">
      <alignment horizontal="left" vertical="center"/>
    </xf>
    <xf numFmtId="168" fontId="2" fillId="2" borderId="10" xfId="1" applyNumberFormat="1" applyFont="1" applyFill="1" applyBorder="1" applyAlignment="1" applyProtection="1">
      <alignment horizontal="left" vertical="center"/>
    </xf>
    <xf numFmtId="0" fontId="0" fillId="2" borderId="10" xfId="0" applyFont="1" applyFill="1" applyBorder="1" applyAlignment="1">
      <alignment horizontal="center" vertical="center" wrapText="1"/>
    </xf>
    <xf numFmtId="9" fontId="28" fillId="2" borderId="10" xfId="1" applyFont="1" applyFill="1" applyBorder="1" applyAlignment="1">
      <alignment horizontal="left" vertical="center" wrapText="1"/>
    </xf>
    <xf numFmtId="0" fontId="0" fillId="2" borderId="10" xfId="0" applyFill="1" applyBorder="1" applyAlignment="1">
      <alignment horizontal="center" vertical="center"/>
    </xf>
    <xf numFmtId="0" fontId="41" fillId="2" borderId="10" xfId="0" applyFont="1" applyFill="1" applyBorder="1" applyAlignment="1">
      <alignment horizontal="center" vertical="center" wrapText="1"/>
    </xf>
    <xf numFmtId="0" fontId="21"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2" fontId="0" fillId="0" borderId="5" xfId="0" applyNumberFormat="1" applyFont="1" applyFill="1" applyBorder="1" applyAlignment="1">
      <alignment horizontal="left" vertical="center" wrapText="1"/>
    </xf>
    <xf numFmtId="0" fontId="21" fillId="0" borderId="41" xfId="0" applyFont="1" applyFill="1" applyBorder="1" applyAlignment="1">
      <alignment horizontal="center" vertical="center"/>
    </xf>
    <xf numFmtId="0" fontId="17" fillId="0" borderId="41" xfId="0" applyFont="1" applyFill="1" applyBorder="1" applyAlignment="1">
      <alignment horizontal="center" vertical="center"/>
    </xf>
    <xf numFmtId="0" fontId="18" fillId="0" borderId="41" xfId="0" applyFont="1" applyFill="1" applyBorder="1" applyAlignment="1">
      <alignment horizontal="center" vertical="center" wrapText="1"/>
    </xf>
    <xf numFmtId="0" fontId="17" fillId="0" borderId="42" xfId="0" applyFont="1" applyFill="1" applyBorder="1" applyAlignment="1">
      <alignment horizontal="center" vertical="center"/>
    </xf>
    <xf numFmtId="0" fontId="17" fillId="0" borderId="43" xfId="0" applyFont="1" applyFill="1" applyBorder="1" applyAlignment="1">
      <alignment horizontal="center" vertical="center"/>
    </xf>
    <xf numFmtId="0" fontId="21" fillId="0" borderId="8"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8" xfId="0" applyFont="1" applyFill="1" applyBorder="1" applyAlignment="1">
      <alignment horizontal="center" vertical="center" wrapText="1"/>
    </xf>
    <xf numFmtId="0" fontId="17" fillId="0" borderId="4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8" xfId="0" applyFont="1" applyFill="1" applyBorder="1" applyAlignment="1">
      <alignment horizontal="justify" vertical="center" wrapText="1"/>
    </xf>
    <xf numFmtId="0" fontId="0" fillId="0" borderId="8" xfId="0" applyFont="1" applyBorder="1" applyAlignment="1">
      <alignment horizontal="justify" vertical="center" wrapText="1"/>
    </xf>
    <xf numFmtId="14" fontId="0" fillId="0" borderId="5" xfId="0" applyNumberFormat="1" applyFont="1" applyFill="1" applyBorder="1" applyAlignment="1">
      <alignment horizontal="center" vertical="center"/>
    </xf>
    <xf numFmtId="0" fontId="0" fillId="0" borderId="5" xfId="0" applyFont="1" applyFill="1" applyBorder="1" applyAlignment="1">
      <alignment horizontal="left" vertical="center" wrapText="1"/>
    </xf>
    <xf numFmtId="0" fontId="2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20" fillId="0" borderId="55" xfId="0" applyFont="1" applyFill="1" applyBorder="1" applyAlignment="1">
      <alignment horizontal="center" vertical="center"/>
    </xf>
    <xf numFmtId="0" fontId="17" fillId="0" borderId="55" xfId="0" applyFont="1" applyFill="1" applyBorder="1" applyAlignment="1">
      <alignment horizontal="center" vertical="center"/>
    </xf>
    <xf numFmtId="0" fontId="0" fillId="0" borderId="5" xfId="0" applyFont="1" applyFill="1" applyBorder="1" applyAlignment="1">
      <alignment horizontal="left" vertical="center"/>
    </xf>
    <xf numFmtId="0" fontId="17" fillId="2" borderId="56" xfId="0" applyFont="1" applyFill="1" applyBorder="1" applyAlignment="1">
      <alignment horizontal="left" vertical="center"/>
    </xf>
    <xf numFmtId="0" fontId="6" fillId="2" borderId="40" xfId="0" applyFont="1" applyFill="1" applyBorder="1" applyAlignment="1">
      <alignment horizontal="center" vertical="center"/>
    </xf>
    <xf numFmtId="0" fontId="6" fillId="2" borderId="8" xfId="0" applyFont="1" applyFill="1" applyBorder="1" applyAlignment="1">
      <alignment horizontal="justify" vertical="center"/>
    </xf>
    <xf numFmtId="0" fontId="0" fillId="0" borderId="8" xfId="0" applyFont="1" applyBorder="1" applyAlignment="1">
      <alignment horizontal="center" vertical="center" wrapText="1"/>
    </xf>
    <xf numFmtId="14" fontId="0" fillId="0" borderId="8" xfId="0" applyNumberFormat="1" applyFont="1" applyBorder="1" applyAlignment="1">
      <alignment horizontal="center" vertical="center" wrapText="1"/>
    </xf>
    <xf numFmtId="164" fontId="6" fillId="2" borderId="6" xfId="4" applyFont="1" applyFill="1" applyBorder="1" applyAlignment="1">
      <alignment horizontal="center" vertical="center" wrapText="1"/>
    </xf>
    <xf numFmtId="169" fontId="6" fillId="0" borderId="6" xfId="4" applyNumberFormat="1" applyFont="1" applyFill="1" applyBorder="1" applyAlignment="1">
      <alignment horizontal="center" vertical="center" wrapText="1"/>
    </xf>
    <xf numFmtId="0" fontId="0" fillId="0" borderId="5" xfId="0" applyFill="1" applyBorder="1" applyAlignment="1">
      <alignment horizontal="justify" vertical="center" wrapText="1"/>
    </xf>
    <xf numFmtId="0" fontId="0" fillId="0" borderId="5" xfId="0" applyFont="1" applyFill="1" applyBorder="1" applyAlignment="1">
      <alignment horizontal="justify" vertical="center" wrapText="1"/>
    </xf>
    <xf numFmtId="0" fontId="4" fillId="0" borderId="13" xfId="0"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8"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justify" vertical="center" wrapText="1"/>
    </xf>
    <xf numFmtId="0" fontId="17" fillId="0" borderId="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6" fillId="2" borderId="8" xfId="0" applyFont="1" applyFill="1" applyBorder="1" applyAlignment="1">
      <alignment horizontal="justify" vertical="center" wrapText="1"/>
    </xf>
    <xf numFmtId="0" fontId="18" fillId="5" borderId="49" xfId="0" applyFont="1" applyFill="1" applyBorder="1" applyAlignment="1">
      <alignment horizontal="center" vertical="center"/>
    </xf>
    <xf numFmtId="0" fontId="1" fillId="0" borderId="37" xfId="0" applyFont="1" applyFill="1" applyBorder="1" applyAlignment="1">
      <alignment horizontal="center" vertical="center"/>
    </xf>
    <xf numFmtId="0" fontId="1" fillId="5" borderId="41" xfId="0" applyFont="1" applyFill="1" applyBorder="1" applyAlignment="1">
      <alignment horizontal="left" vertical="center" wrapText="1"/>
    </xf>
    <xf numFmtId="0" fontId="1" fillId="5" borderId="49" xfId="0" applyFont="1" applyFill="1" applyBorder="1" applyAlignment="1">
      <alignment horizontal="left" vertical="center" wrapText="1"/>
    </xf>
    <xf numFmtId="0" fontId="1" fillId="5" borderId="41"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51"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52" xfId="0" applyFont="1" applyFill="1" applyBorder="1" applyAlignment="1">
      <alignment horizontal="center" vertical="center" wrapText="1"/>
    </xf>
    <xf numFmtId="0" fontId="18" fillId="5" borderId="10" xfId="0" applyFont="1" applyFill="1" applyBorder="1" applyAlignment="1">
      <alignment horizontal="left" vertical="center" wrapText="1"/>
    </xf>
    <xf numFmtId="0" fontId="11" fillId="5" borderId="41" xfId="0" applyFont="1" applyFill="1" applyBorder="1" applyAlignment="1">
      <alignment horizontal="center" vertical="center"/>
    </xf>
    <xf numFmtId="0" fontId="8" fillId="5" borderId="47" xfId="0" applyFont="1" applyFill="1" applyBorder="1" applyAlignment="1">
      <alignment horizontal="center" vertical="center"/>
    </xf>
    <xf numFmtId="0" fontId="8" fillId="5" borderId="41" xfId="0" applyFont="1" applyFill="1" applyBorder="1" applyAlignment="1">
      <alignment horizontal="center" vertical="center"/>
    </xf>
    <xf numFmtId="0" fontId="18" fillId="5" borderId="49" xfId="0" applyFont="1" applyFill="1" applyBorder="1" applyAlignment="1">
      <alignment horizontal="left" vertical="center" wrapText="1"/>
    </xf>
    <xf numFmtId="0" fontId="18" fillId="5" borderId="48" xfId="0" applyFont="1" applyFill="1" applyBorder="1" applyAlignment="1">
      <alignment horizontal="center" vertical="center"/>
    </xf>
    <xf numFmtId="0" fontId="11" fillId="5" borderId="42" xfId="0" applyFont="1" applyFill="1" applyBorder="1" applyAlignment="1">
      <alignment horizontal="center" vertical="center"/>
    </xf>
    <xf numFmtId="0" fontId="18" fillId="5" borderId="45" xfId="0" applyFont="1" applyFill="1" applyBorder="1" applyAlignment="1">
      <alignment horizontal="left" vertical="center" wrapText="1"/>
    </xf>
    <xf numFmtId="0" fontId="18" fillId="5" borderId="50" xfId="0" applyFont="1" applyFill="1" applyBorder="1" applyAlignment="1">
      <alignment horizontal="left" vertical="center" wrapText="1"/>
    </xf>
    <xf numFmtId="0" fontId="6" fillId="0" borderId="8"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justify" vertical="center" wrapText="1"/>
    </xf>
    <xf numFmtId="0" fontId="1" fillId="5" borderId="10"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49" xfId="0" applyFont="1" applyFill="1" applyBorder="1" applyAlignment="1">
      <alignment horizontal="center" vertical="center" wrapText="1"/>
    </xf>
    <xf numFmtId="0" fontId="1" fillId="0" borderId="46" xfId="0" applyFont="1" applyFill="1" applyBorder="1" applyAlignment="1">
      <alignment horizontal="center" vertical="center"/>
    </xf>
    <xf numFmtId="0" fontId="0" fillId="0" borderId="5" xfId="0" applyFont="1" applyBorder="1" applyAlignment="1">
      <alignment horizontal="justify" vertical="center" wrapText="1"/>
    </xf>
    <xf numFmtId="0" fontId="28" fillId="5" borderId="49"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5" borderId="49"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5" borderId="53" xfId="0"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 fillId="5" borderId="47" xfId="0" applyFont="1" applyFill="1" applyBorder="1" applyAlignment="1">
      <alignment horizontal="center" vertical="center" wrapText="1"/>
    </xf>
    <xf numFmtId="0" fontId="1" fillId="5" borderId="48" xfId="0" applyFont="1" applyFill="1" applyBorder="1" applyAlignment="1">
      <alignment horizontal="center" vertical="center" wrapText="1"/>
    </xf>
    <xf numFmtId="14" fontId="6" fillId="0" borderId="8" xfId="0" applyNumberFormat="1"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14" fontId="6" fillId="0" borderId="10" xfId="0" applyNumberFormat="1" applyFont="1" applyFill="1" applyBorder="1" applyAlignment="1">
      <alignment horizontal="justify" vertical="center" wrapText="1"/>
    </xf>
    <xf numFmtId="0" fontId="0" fillId="0" borderId="8"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0" xfId="0" applyFill="1" applyBorder="1" applyAlignment="1">
      <alignment horizontal="justify" vertical="center" wrapText="1"/>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42" xfId="0" applyFont="1" applyFill="1" applyBorder="1" applyAlignment="1">
      <alignment horizontal="center" vertical="center" wrapText="1"/>
    </xf>
    <xf numFmtId="0" fontId="18" fillId="5" borderId="45" xfId="0" applyFont="1" applyFill="1" applyBorder="1" applyAlignment="1">
      <alignment horizontal="center" vertical="center" wrapText="1"/>
    </xf>
    <xf numFmtId="0" fontId="18" fillId="5" borderId="50"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cellXfs>
  <cellStyles count="6">
    <cellStyle name="Millares" xfId="4" builtinId="3"/>
    <cellStyle name="Moneda" xfId="5" builtinId="4"/>
    <cellStyle name="Normal" xfId="0" builtinId="0"/>
    <cellStyle name="Normal 2" xfId="3"/>
    <cellStyle name="Normal 5" xfId="2"/>
    <cellStyle name="Porcentaje" xfId="1" builtinId="5"/>
  </cellStyles>
  <dxfs count="10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DE6D3"/>
      <color rgb="FFFCDB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wmf"/><Relationship Id="rId1" Type="http://schemas.openxmlformats.org/officeDocument/2006/relationships/image" Target="../media/image1.wmf"/><Relationship Id="rId5" Type="http://schemas.openxmlformats.org/officeDocument/2006/relationships/image" Target="../media/image5.e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6.gif"/><Relationship Id="rId7" Type="http://schemas.openxmlformats.org/officeDocument/2006/relationships/image" Target="../media/image1.wmf"/><Relationship Id="rId2" Type="http://schemas.openxmlformats.org/officeDocument/2006/relationships/image" Target="../media/image3.gif"/><Relationship Id="rId1" Type="http://schemas.openxmlformats.org/officeDocument/2006/relationships/image" Target="../media/image2.wmf"/><Relationship Id="rId6" Type="http://schemas.openxmlformats.org/officeDocument/2006/relationships/hyperlink" Target="#INICIO!A1"/><Relationship Id="rId5" Type="http://schemas.openxmlformats.org/officeDocument/2006/relationships/image" Target="../media/image8.emf"/><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oneCellAnchor>
    <xdr:from>
      <xdr:col>11</xdr:col>
      <xdr:colOff>458931</xdr:colOff>
      <xdr:row>1</xdr:row>
      <xdr:rowOff>637886</xdr:rowOff>
    </xdr:from>
    <xdr:ext cx="1176219" cy="252570"/>
    <xdr:sp macro="" textlink="">
      <xdr:nvSpPr>
        <xdr:cNvPr id="3" name="2 CuadroTexto"/>
        <xdr:cNvSpPr txBox="1"/>
      </xdr:nvSpPr>
      <xdr:spPr>
        <a:xfrm>
          <a:off x="10237931" y="690803"/>
          <a:ext cx="1176219" cy="252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i="1">
              <a:latin typeface="Georgia" pitchFamily="18" charset="0"/>
            </a:rPr>
            <a:t>Control Interno</a:t>
          </a:r>
        </a:p>
      </xdr:txBody>
    </xdr:sp>
    <xdr:clientData/>
  </xdr:oneCellAnchor>
  <xdr:twoCellAnchor>
    <xdr:from>
      <xdr:col>11</xdr:col>
      <xdr:colOff>23048</xdr:colOff>
      <xdr:row>11</xdr:row>
      <xdr:rowOff>63501</xdr:rowOff>
    </xdr:from>
    <xdr:to>
      <xdr:col>12</xdr:col>
      <xdr:colOff>547404</xdr:colOff>
      <xdr:row>16</xdr:row>
      <xdr:rowOff>95251</xdr:rowOff>
    </xdr:to>
    <xdr:sp macro="" textlink="">
      <xdr:nvSpPr>
        <xdr:cNvPr id="9" name="8 Rectángulo redondeado"/>
        <xdr:cNvSpPr/>
      </xdr:nvSpPr>
      <xdr:spPr>
        <a:xfrm>
          <a:off x="5854005" y="2954131"/>
          <a:ext cx="1518269" cy="984250"/>
        </a:xfrm>
        <a:prstGeom prst="roundRect">
          <a:avLst/>
        </a:prstGeom>
        <a:solidFill>
          <a:schemeClr val="accent4"/>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t>TOTAL</a:t>
          </a:r>
          <a:r>
            <a:rPr lang="es-CO" sz="1200" b="1" baseline="0"/>
            <a:t> PLAN DE ACCION</a:t>
          </a:r>
          <a:endParaRPr lang="es-CO" sz="1200" b="1"/>
        </a:p>
      </xdr:txBody>
    </xdr:sp>
    <xdr:clientData/>
  </xdr:twoCellAnchor>
  <xdr:twoCellAnchor editAs="oneCell">
    <xdr:from>
      <xdr:col>11</xdr:col>
      <xdr:colOff>621769</xdr:colOff>
      <xdr:row>14</xdr:row>
      <xdr:rowOff>10583</xdr:rowOff>
    </xdr:from>
    <xdr:to>
      <xdr:col>12</xdr:col>
      <xdr:colOff>310079</xdr:colOff>
      <xdr:row>17</xdr:row>
      <xdr:rowOff>140316</xdr:rowOff>
    </xdr:to>
    <xdr:pic>
      <xdr:nvPicPr>
        <xdr:cNvPr id="43" name="42 Imagen" descr="C:\Program Files (x86)\Microsoft Office\MEDIA\CAGCAT10\j0233018.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3019" y="3439583"/>
          <a:ext cx="683143" cy="68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247650</xdr:colOff>
      <xdr:row>11</xdr:row>
      <xdr:rowOff>47625</xdr:rowOff>
    </xdr:from>
    <xdr:to>
      <xdr:col>3</xdr:col>
      <xdr:colOff>563626</xdr:colOff>
      <xdr:row>17</xdr:row>
      <xdr:rowOff>108323</xdr:rowOff>
    </xdr:to>
    <xdr:grpSp>
      <xdr:nvGrpSpPr>
        <xdr:cNvPr id="32" name="4 Grupo"/>
        <xdr:cNvGrpSpPr/>
      </xdr:nvGrpSpPr>
      <xdr:grpSpPr>
        <a:xfrm>
          <a:off x="300567" y="2936875"/>
          <a:ext cx="1628309" cy="1203698"/>
          <a:chOff x="3805670" y="2827151"/>
          <a:chExt cx="1630426" cy="1203698"/>
        </a:xfrm>
      </xdr:grpSpPr>
      <xdr:sp macro="" textlink="">
        <xdr:nvSpPr>
          <xdr:cNvPr id="37" name="1 Rectángulo redondeado"/>
          <xdr:cNvSpPr/>
        </xdr:nvSpPr>
        <xdr:spPr>
          <a:xfrm>
            <a:off x="3805670" y="2827151"/>
            <a:ext cx="1630426" cy="1009650"/>
          </a:xfrm>
          <a:prstGeom prst="roundRect">
            <a:avLst/>
          </a:prstGeom>
          <a:solidFill>
            <a:schemeClr val="accent4"/>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b="1"/>
              <a:t>POA</a:t>
            </a:r>
          </a:p>
          <a:p>
            <a:pPr algn="ctr"/>
            <a:r>
              <a:rPr lang="es-CO" sz="1200" b="1"/>
              <a:t>Dirección y Gerencia</a:t>
            </a:r>
          </a:p>
        </xdr:txBody>
      </xdr:sp>
      <xdr:pic>
        <xdr:nvPicPr>
          <xdr:cNvPr id="38" name="10 Imagen" descr="C:\Program Files (x86)\Microsoft Office\MEDIA\CAGCAT10\j0285410.wm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03687" y="3312926"/>
            <a:ext cx="840834" cy="7179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161924</xdr:colOff>
      <xdr:row>11</xdr:row>
      <xdr:rowOff>66673</xdr:rowOff>
    </xdr:from>
    <xdr:to>
      <xdr:col>7</xdr:col>
      <xdr:colOff>10612</xdr:colOff>
      <xdr:row>17</xdr:row>
      <xdr:rowOff>95248</xdr:rowOff>
    </xdr:to>
    <xdr:grpSp>
      <xdr:nvGrpSpPr>
        <xdr:cNvPr id="41" name="8 Grupo"/>
        <xdr:cNvGrpSpPr/>
      </xdr:nvGrpSpPr>
      <xdr:grpSpPr>
        <a:xfrm>
          <a:off x="2130424" y="2955923"/>
          <a:ext cx="1584355" cy="1171575"/>
          <a:chOff x="1331640" y="2348880"/>
          <a:chExt cx="1555395" cy="1297354"/>
        </a:xfrm>
      </xdr:grpSpPr>
      <xdr:sp macro="" textlink="">
        <xdr:nvSpPr>
          <xdr:cNvPr id="42" name="13 Rectángulo redondeado"/>
          <xdr:cNvSpPr/>
        </xdr:nvSpPr>
        <xdr:spPr>
          <a:xfrm>
            <a:off x="1331640" y="2348880"/>
            <a:ext cx="1555395" cy="1116378"/>
          </a:xfrm>
          <a:prstGeom prst="roundRect">
            <a:avLst/>
          </a:prstGeom>
          <a:solidFill>
            <a:schemeClr val="accent4"/>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b="1"/>
              <a:t>POA</a:t>
            </a:r>
          </a:p>
          <a:p>
            <a:pPr algn="ctr"/>
            <a:r>
              <a:rPr lang="es-CO" sz="1200" b="1"/>
              <a:t>Financiera y Administrativa</a:t>
            </a:r>
          </a:p>
        </xdr:txBody>
      </xdr:sp>
      <xdr:pic>
        <xdr:nvPicPr>
          <xdr:cNvPr id="44" name="12 Imagen" descr="C:\Program Files (x86)\Microsoft Office\MEDIA\CAGCAT10\j0283209.gif"/>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31291" y="3027109"/>
            <a:ext cx="717575" cy="6191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219075</xdr:colOff>
      <xdr:row>11</xdr:row>
      <xdr:rowOff>95250</xdr:rowOff>
    </xdr:from>
    <xdr:to>
      <xdr:col>9</xdr:col>
      <xdr:colOff>531019</xdr:colOff>
      <xdr:row>17</xdr:row>
      <xdr:rowOff>175169</xdr:rowOff>
    </xdr:to>
    <xdr:grpSp>
      <xdr:nvGrpSpPr>
        <xdr:cNvPr id="48" name="14 Grupo"/>
        <xdr:cNvGrpSpPr/>
      </xdr:nvGrpSpPr>
      <xdr:grpSpPr>
        <a:xfrm>
          <a:off x="3923242" y="2984500"/>
          <a:ext cx="1581944" cy="1222919"/>
          <a:chOff x="5058339" y="1684152"/>
          <a:chExt cx="1578769" cy="1222919"/>
        </a:xfrm>
      </xdr:grpSpPr>
      <xdr:sp macro="" textlink="">
        <xdr:nvSpPr>
          <xdr:cNvPr id="49" name="16 Rectángulo redondeado"/>
          <xdr:cNvSpPr/>
        </xdr:nvSpPr>
        <xdr:spPr>
          <a:xfrm>
            <a:off x="5058339" y="1684152"/>
            <a:ext cx="1578769" cy="1009650"/>
          </a:xfrm>
          <a:prstGeom prst="roundRect">
            <a:avLst/>
          </a:prstGeom>
          <a:solidFill>
            <a:schemeClr val="accent4"/>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b="1"/>
              <a:t>POA</a:t>
            </a:r>
          </a:p>
          <a:p>
            <a:pPr algn="ctr"/>
            <a:r>
              <a:rPr lang="es-CO" sz="1200" b="1"/>
              <a:t>Gestión Clínica</a:t>
            </a:r>
          </a:p>
        </xdr:txBody>
      </xdr:sp>
      <xdr:pic>
        <xdr:nvPicPr>
          <xdr:cNvPr id="50" name="Picture 2" descr="C:\Program Files (x86)\Microsoft Office\MEDIA\CAGCAT10\j0240719.wmf"/>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148065" y="2142900"/>
            <a:ext cx="486882" cy="76417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1" name="13 CuadroTexto"/>
          <xdr:cNvSpPr txBox="1"/>
        </xdr:nvSpPr>
        <xdr:spPr>
          <a:xfrm>
            <a:off x="5687535" y="2228687"/>
            <a:ext cx="863954" cy="276999"/>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chemeClr val="bg1"/>
                </a:solidFill>
              </a:rPr>
              <a:t>Asistencial</a:t>
            </a:r>
          </a:p>
        </xdr:txBody>
      </xdr:sp>
    </xdr:grpSp>
    <xdr:clientData/>
  </xdr:twoCellAnchor>
  <xdr:twoCellAnchor>
    <xdr:from>
      <xdr:col>1</xdr:col>
      <xdr:colOff>257175</xdr:colOff>
      <xdr:row>1</xdr:row>
      <xdr:rowOff>123825</xdr:rowOff>
    </xdr:from>
    <xdr:to>
      <xdr:col>2</xdr:col>
      <xdr:colOff>733424</xdr:colOff>
      <xdr:row>1</xdr:row>
      <xdr:rowOff>918157</xdr:rowOff>
    </xdr:to>
    <xdr:pic>
      <xdr:nvPicPr>
        <xdr:cNvPr id="40"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314325" y="180975"/>
          <a:ext cx="857249" cy="79433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92871</xdr:colOff>
      <xdr:row>1</xdr:row>
      <xdr:rowOff>42863</xdr:rowOff>
    </xdr:from>
    <xdr:to>
      <xdr:col>2</xdr:col>
      <xdr:colOff>1197195</xdr:colOff>
      <xdr:row>2</xdr:row>
      <xdr:rowOff>101601</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88184" y="225426"/>
          <a:ext cx="1104324" cy="574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411080</xdr:colOff>
      <xdr:row>1</xdr:row>
      <xdr:rowOff>96865</xdr:rowOff>
    </xdr:from>
    <xdr:to>
      <xdr:col>3</xdr:col>
      <xdr:colOff>452034</xdr:colOff>
      <xdr:row>2</xdr:row>
      <xdr:rowOff>403603</xdr:rowOff>
    </xdr:to>
    <xdr:pic>
      <xdr:nvPicPr>
        <xdr:cNvPr id="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14682" y="516611"/>
          <a:ext cx="993454" cy="88792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xdr:colOff>
      <xdr:row>1</xdr:row>
      <xdr:rowOff>116418</xdr:rowOff>
    </xdr:from>
    <xdr:to>
      <xdr:col>1</xdr:col>
      <xdr:colOff>1631156</xdr:colOff>
      <xdr:row>2</xdr:row>
      <xdr:rowOff>296335</xdr:rowOff>
    </xdr:to>
    <xdr:pic>
      <xdr:nvPicPr>
        <xdr:cNvPr id="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81063" y="283106"/>
          <a:ext cx="1154906" cy="50138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458931</xdr:colOff>
      <xdr:row>1</xdr:row>
      <xdr:rowOff>637886</xdr:rowOff>
    </xdr:from>
    <xdr:ext cx="1176219" cy="252570"/>
    <xdr:sp macro="" textlink="">
      <xdr:nvSpPr>
        <xdr:cNvPr id="3" name="2 CuadroTexto"/>
        <xdr:cNvSpPr txBox="1"/>
      </xdr:nvSpPr>
      <xdr:spPr>
        <a:xfrm>
          <a:off x="11212656" y="695036"/>
          <a:ext cx="1176219" cy="252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i="1">
              <a:latin typeface="Georgia" pitchFamily="18" charset="0"/>
            </a:rPr>
            <a:t>Control Interno</a:t>
          </a:r>
        </a:p>
      </xdr:txBody>
    </xdr:sp>
    <xdr:clientData/>
  </xdr:oneCellAnchor>
  <xdr:twoCellAnchor>
    <xdr:from>
      <xdr:col>2</xdr:col>
      <xdr:colOff>28575</xdr:colOff>
      <xdr:row>10</xdr:row>
      <xdr:rowOff>152401</xdr:rowOff>
    </xdr:from>
    <xdr:to>
      <xdr:col>3</xdr:col>
      <xdr:colOff>703984</xdr:colOff>
      <xdr:row>16</xdr:row>
      <xdr:rowOff>19051</xdr:rowOff>
    </xdr:to>
    <xdr:sp macro="" textlink="">
      <xdr:nvSpPr>
        <xdr:cNvPr id="5" name="4 Rectángulo redondeado"/>
        <xdr:cNvSpPr/>
      </xdr:nvSpPr>
      <xdr:spPr>
        <a:xfrm>
          <a:off x="466725" y="2695576"/>
          <a:ext cx="1608859" cy="10096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200" b="1"/>
            <a:t>POA</a:t>
          </a:r>
        </a:p>
        <a:p>
          <a:pPr algn="ctr"/>
          <a:r>
            <a:rPr lang="es-CO" sz="1200" b="1"/>
            <a:t>Dirección</a:t>
          </a:r>
          <a:r>
            <a:rPr lang="es-CO" sz="1200" b="1" baseline="0"/>
            <a:t> y Gerencia</a:t>
          </a:r>
          <a:endParaRPr lang="es-CO" sz="1200" b="1"/>
        </a:p>
      </xdr:txBody>
    </xdr:sp>
    <xdr:clientData/>
  </xdr:twoCellAnchor>
  <xdr:twoCellAnchor>
    <xdr:from>
      <xdr:col>2</xdr:col>
      <xdr:colOff>313892</xdr:colOff>
      <xdr:row>13</xdr:row>
      <xdr:rowOff>152401</xdr:rowOff>
    </xdr:from>
    <xdr:to>
      <xdr:col>3</xdr:col>
      <xdr:colOff>260623</xdr:colOff>
      <xdr:row>17</xdr:row>
      <xdr:rowOff>108324</xdr:rowOff>
    </xdr:to>
    <xdr:pic>
      <xdr:nvPicPr>
        <xdr:cNvPr id="6" name="5 Imagen" descr="C:\Program Files (x86)\Microsoft Office\MEDIA\CAGCAT10\j0285410.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21" y="3431722"/>
          <a:ext cx="885623" cy="717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70999</xdr:colOff>
      <xdr:row>11</xdr:row>
      <xdr:rowOff>47625</xdr:rowOff>
    </xdr:from>
    <xdr:to>
      <xdr:col>6</xdr:col>
      <xdr:colOff>753321</xdr:colOff>
      <xdr:row>16</xdr:row>
      <xdr:rowOff>104775</xdr:rowOff>
    </xdr:to>
    <xdr:sp macro="" textlink="">
      <xdr:nvSpPr>
        <xdr:cNvPr id="8" name="7 Rectángulo redondeado"/>
        <xdr:cNvSpPr/>
      </xdr:nvSpPr>
      <xdr:spPr>
        <a:xfrm>
          <a:off x="2574713" y="2945946"/>
          <a:ext cx="1621215" cy="10096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200" b="1"/>
            <a:t>POA</a:t>
          </a:r>
        </a:p>
        <a:p>
          <a:pPr algn="ctr"/>
          <a:r>
            <a:rPr lang="es-CO" sz="1200" b="1"/>
            <a:t>Financiera y Adtiva</a:t>
          </a:r>
        </a:p>
      </xdr:txBody>
    </xdr:sp>
    <xdr:clientData/>
  </xdr:twoCellAnchor>
  <xdr:twoCellAnchor>
    <xdr:from>
      <xdr:col>5</xdr:col>
      <xdr:colOff>523875</xdr:colOff>
      <xdr:row>13</xdr:row>
      <xdr:rowOff>133351</xdr:rowOff>
    </xdr:from>
    <xdr:to>
      <xdr:col>6</xdr:col>
      <xdr:colOff>401385</xdr:colOff>
      <xdr:row>16</xdr:row>
      <xdr:rowOff>57151</xdr:rowOff>
    </xdr:to>
    <xdr:pic>
      <xdr:nvPicPr>
        <xdr:cNvPr id="9" name="8 Imagen" descr="C:\Program Files (x86)\Microsoft Office\MEDIA\CAGCAT10\j0283209.gi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28950" y="3248026"/>
          <a:ext cx="82048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363666</xdr:colOff>
      <xdr:row>11</xdr:row>
      <xdr:rowOff>47625</xdr:rowOff>
    </xdr:from>
    <xdr:to>
      <xdr:col>9</xdr:col>
      <xdr:colOff>592266</xdr:colOff>
      <xdr:row>16</xdr:row>
      <xdr:rowOff>104775</xdr:rowOff>
    </xdr:to>
    <xdr:sp macro="" textlink="">
      <xdr:nvSpPr>
        <xdr:cNvPr id="11" name="10 Rectángulo redondeado"/>
        <xdr:cNvSpPr/>
      </xdr:nvSpPr>
      <xdr:spPr>
        <a:xfrm>
          <a:off x="4568273" y="2945946"/>
          <a:ext cx="1602922" cy="10096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200" b="1"/>
            <a:t>POA</a:t>
          </a:r>
        </a:p>
        <a:p>
          <a:pPr algn="ctr"/>
          <a:r>
            <a:rPr lang="es-CO" sz="1200" b="1"/>
            <a:t>Clínica</a:t>
          </a:r>
          <a:r>
            <a:rPr lang="es-CO" sz="1200" b="1" baseline="0"/>
            <a:t> Asistencial</a:t>
          </a:r>
          <a:endParaRPr lang="es-CO" sz="1200" b="1"/>
        </a:p>
      </xdr:txBody>
    </xdr:sp>
    <xdr:clientData/>
  </xdr:twoCellAnchor>
  <xdr:twoCellAnchor>
    <xdr:from>
      <xdr:col>8</xdr:col>
      <xdr:colOff>205294</xdr:colOff>
      <xdr:row>14</xdr:row>
      <xdr:rowOff>57149</xdr:rowOff>
    </xdr:from>
    <xdr:to>
      <xdr:col>9</xdr:col>
      <xdr:colOff>326723</xdr:colOff>
      <xdr:row>17</xdr:row>
      <xdr:rowOff>47624</xdr:rowOff>
    </xdr:to>
    <xdr:pic>
      <xdr:nvPicPr>
        <xdr:cNvPr id="12" name="11 Imagen" descr="C:\Program Files (x86)\Microsoft Office\MEDIA\CAGCAT10\j0234687.gif"/>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90901" y="3526970"/>
          <a:ext cx="111475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675410</xdr:colOff>
      <xdr:row>1</xdr:row>
      <xdr:rowOff>187902</xdr:rowOff>
    </xdr:from>
    <xdr:to>
      <xdr:col>30</xdr:col>
      <xdr:colOff>458936</xdr:colOff>
      <xdr:row>6</xdr:row>
      <xdr:rowOff>2598</xdr:rowOff>
    </xdr:to>
    <xdr:grpSp>
      <xdr:nvGrpSpPr>
        <xdr:cNvPr id="19" name="18 Grupo"/>
        <xdr:cNvGrpSpPr/>
      </xdr:nvGrpSpPr>
      <xdr:grpSpPr>
        <a:xfrm>
          <a:off x="15486785" y="245052"/>
          <a:ext cx="3593526" cy="1757796"/>
          <a:chOff x="19101955" y="467591"/>
          <a:chExt cx="3593526" cy="1506682"/>
        </a:xfrm>
      </xdr:grpSpPr>
      <xdr:sp macro="" textlink="">
        <xdr:nvSpPr>
          <xdr:cNvPr id="20" name="19 Rectángulo redondeado"/>
          <xdr:cNvSpPr/>
        </xdr:nvSpPr>
        <xdr:spPr>
          <a:xfrm>
            <a:off x="19101955" y="467591"/>
            <a:ext cx="3558886" cy="1506682"/>
          </a:xfrm>
          <a:prstGeom prst="roundRect">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pic>
        <xdr:nvPicPr>
          <xdr:cNvPr id="21" name="Picture 2" descr="F:\H DE V\CERTIFICACIONES Y DOC\FOTO JUAN CARLOS ALONSO.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9159" y="632113"/>
            <a:ext cx="870236" cy="1203613"/>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909E8E84-426E-40DD-AFC4-6F175D3DCCD1}">
              <a14:hiddenFill xmlns:a14="http://schemas.microsoft.com/office/drawing/2010/main">
                <a:solidFill>
                  <a:srgbClr val="FFFFFF"/>
                </a:solidFill>
              </a14:hiddenFill>
            </a:ext>
          </a:extLst>
        </xdr:spPr>
      </xdr:pic>
      <xdr:pic>
        <xdr:nvPicPr>
          <xdr:cNvPr id="22" name="Picture 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218977" y="571502"/>
            <a:ext cx="346590" cy="337703"/>
          </a:xfrm>
          <a:prstGeom prst="rect">
            <a:avLst/>
          </a:prstGeom>
          <a:noFill/>
          <a:ln>
            <a:noFill/>
          </a:ln>
          <a:extLst>
            <a:ext uri="{909E8E84-426E-40DD-AFC4-6F175D3DCCD1}">
              <a14:hiddenFill xmlns:a14="http://schemas.microsoft.com/office/drawing/2010/main">
                <a:solidFill>
                  <a:srgbClr val="FFFFFF"/>
                </a:solidFill>
              </a14:hiddenFill>
            </a:ext>
          </a:extLst>
        </xdr:spPr>
      </xdr:pic>
      <xdr:sp macro="" textlink="">
        <xdr:nvSpPr>
          <xdr:cNvPr id="23" name="22 CuadroTexto"/>
          <xdr:cNvSpPr txBox="1"/>
        </xdr:nvSpPr>
        <xdr:spPr>
          <a:xfrm>
            <a:off x="20591318" y="572728"/>
            <a:ext cx="2008909"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800" b="1">
                <a:solidFill>
                  <a:schemeClr val="bg1"/>
                </a:solidFill>
              </a:rPr>
              <a:t>EMPRESA SOCIAL DEL ESTADO RED DE SERVICIOS DE SALUD DE PRIMER NIVEL EN INTERVENCION</a:t>
            </a:r>
          </a:p>
        </xdr:txBody>
      </xdr:sp>
      <xdr:sp macro="" textlink="">
        <xdr:nvSpPr>
          <xdr:cNvPr id="24" name="23 CuadroTexto"/>
          <xdr:cNvSpPr txBox="1"/>
        </xdr:nvSpPr>
        <xdr:spPr>
          <a:xfrm>
            <a:off x="19961745" y="1136130"/>
            <a:ext cx="2733736" cy="796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200" b="1" i="1">
                <a:solidFill>
                  <a:schemeClr val="bg1"/>
                </a:solidFill>
              </a:rPr>
              <a:t>Juan Carlos Alonso Ortíz</a:t>
            </a:r>
          </a:p>
          <a:p>
            <a:pPr algn="ctr"/>
            <a:r>
              <a:rPr lang="es-CO" sz="1200" b="1">
                <a:solidFill>
                  <a:schemeClr val="bg1"/>
                </a:solidFill>
              </a:rPr>
              <a:t>Control Interno de</a:t>
            </a:r>
            <a:r>
              <a:rPr lang="es-CO" sz="1200" b="1" baseline="0">
                <a:solidFill>
                  <a:schemeClr val="bg1"/>
                </a:solidFill>
              </a:rPr>
              <a:t> Gestión</a:t>
            </a:r>
            <a:endParaRPr lang="es-CO" sz="1200" b="1">
              <a:solidFill>
                <a:schemeClr val="bg1"/>
              </a:solidFill>
            </a:endParaRPr>
          </a:p>
          <a:p>
            <a:pPr algn="ctr"/>
            <a:r>
              <a:rPr lang="es-CO" sz="1050" b="1">
                <a:solidFill>
                  <a:schemeClr val="bg1"/>
                </a:solidFill>
              </a:rPr>
              <a:t>Cel: 312 5 56 6 7 0 4</a:t>
            </a:r>
          </a:p>
          <a:p>
            <a:pPr algn="ctr"/>
            <a:r>
              <a:rPr lang="es-CO" sz="1050" b="1">
                <a:solidFill>
                  <a:schemeClr val="bg1"/>
                </a:solidFill>
              </a:rPr>
              <a:t>email: controlinternog@eseguaviare.gov.co</a:t>
            </a:r>
          </a:p>
        </xdr:txBody>
      </xdr:sp>
    </xdr:grpSp>
    <xdr:clientData/>
  </xdr:twoCellAnchor>
  <xdr:twoCellAnchor>
    <xdr:from>
      <xdr:col>29</xdr:col>
      <xdr:colOff>69272</xdr:colOff>
      <xdr:row>6</xdr:row>
      <xdr:rowOff>864</xdr:rowOff>
    </xdr:from>
    <xdr:to>
      <xdr:col>30</xdr:col>
      <xdr:colOff>199159</xdr:colOff>
      <xdr:row>8</xdr:row>
      <xdr:rowOff>0</xdr:rowOff>
    </xdr:to>
    <xdr:grpSp>
      <xdr:nvGrpSpPr>
        <xdr:cNvPr id="25" name="24 Grupo">
          <a:hlinkClick xmlns:r="http://schemas.openxmlformats.org/officeDocument/2006/relationships" r:id="rId6"/>
        </xdr:cNvPr>
        <xdr:cNvGrpSpPr/>
      </xdr:nvGrpSpPr>
      <xdr:grpSpPr>
        <a:xfrm>
          <a:off x="17928647" y="2001114"/>
          <a:ext cx="891887" cy="332511"/>
          <a:chOff x="21543817" y="2086839"/>
          <a:chExt cx="891887" cy="363683"/>
        </a:xfrm>
      </xdr:grpSpPr>
      <xdr:sp macro="" textlink="">
        <xdr:nvSpPr>
          <xdr:cNvPr id="26" name="25 Flecha a la derecha con bandas"/>
          <xdr:cNvSpPr/>
        </xdr:nvSpPr>
        <xdr:spPr>
          <a:xfrm rot="10800000">
            <a:off x="21543817" y="2086839"/>
            <a:ext cx="891887" cy="363683"/>
          </a:xfrm>
          <a:prstGeom prst="stripedRigh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s-CO" sz="1100"/>
          </a:p>
        </xdr:txBody>
      </xdr:sp>
      <xdr:sp macro="" textlink="">
        <xdr:nvSpPr>
          <xdr:cNvPr id="27" name="26 CuadroTexto"/>
          <xdr:cNvSpPr txBox="1"/>
        </xdr:nvSpPr>
        <xdr:spPr>
          <a:xfrm>
            <a:off x="21708341" y="2147455"/>
            <a:ext cx="7233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solidFill>
                  <a:schemeClr val="bg1"/>
                </a:solidFill>
              </a:rPr>
              <a:t>Ir a Inicio</a:t>
            </a:r>
          </a:p>
        </xdr:txBody>
      </xdr:sp>
    </xdr:grpSp>
    <xdr:clientData/>
  </xdr:twoCellAnchor>
  <xdr:twoCellAnchor>
    <xdr:from>
      <xdr:col>11</xdr:col>
      <xdr:colOff>116417</xdr:colOff>
      <xdr:row>11</xdr:row>
      <xdr:rowOff>63501</xdr:rowOff>
    </xdr:from>
    <xdr:to>
      <xdr:col>12</xdr:col>
      <xdr:colOff>825501</xdr:colOff>
      <xdr:row>16</xdr:row>
      <xdr:rowOff>95251</xdr:rowOff>
    </xdr:to>
    <xdr:sp macro="" textlink="">
      <xdr:nvSpPr>
        <xdr:cNvPr id="28" name="27 Rectángulo redondeado"/>
        <xdr:cNvSpPr/>
      </xdr:nvSpPr>
      <xdr:spPr>
        <a:xfrm>
          <a:off x="10870142" y="2959101"/>
          <a:ext cx="1623484" cy="9842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200" b="1"/>
            <a:t>TOTAL</a:t>
          </a:r>
          <a:r>
            <a:rPr lang="es-CO" sz="1200" b="1" baseline="0"/>
            <a:t> PLAN DE ACCION</a:t>
          </a:r>
          <a:endParaRPr lang="es-CO" sz="1200" b="1"/>
        </a:p>
      </xdr:txBody>
    </xdr:sp>
    <xdr:clientData/>
  </xdr:twoCellAnchor>
  <xdr:twoCellAnchor editAs="oneCell">
    <xdr:from>
      <xdr:col>11</xdr:col>
      <xdr:colOff>462643</xdr:colOff>
      <xdr:row>14</xdr:row>
      <xdr:rowOff>29633</xdr:rowOff>
    </xdr:from>
    <xdr:to>
      <xdr:col>12</xdr:col>
      <xdr:colOff>312964</xdr:colOff>
      <xdr:row>17</xdr:row>
      <xdr:rowOff>0</xdr:rowOff>
    </xdr:to>
    <xdr:pic>
      <xdr:nvPicPr>
        <xdr:cNvPr id="29" name="28 Imagen" descr="C:\Program Files (x86)\Microsoft Office\MEDIA\CAGCAT10\j0233018.wmf"/>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177768" y="3496733"/>
          <a:ext cx="764721" cy="541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1</xdr:row>
      <xdr:rowOff>123825</xdr:rowOff>
    </xdr:from>
    <xdr:to>
      <xdr:col>2</xdr:col>
      <xdr:colOff>666749</xdr:colOff>
      <xdr:row>1</xdr:row>
      <xdr:rowOff>918157</xdr:rowOff>
    </xdr:to>
    <xdr:pic>
      <xdr:nvPicPr>
        <xdr:cNvPr id="33" name="Picture 1"/>
        <xdr:cNvPicPr>
          <a:picLocks noChangeAspect="1" noChangeArrowheads="1"/>
        </xdr:cNvPicPr>
      </xdr:nvPicPr>
      <xdr:blipFill>
        <a:blip xmlns:r="http://schemas.openxmlformats.org/officeDocument/2006/relationships" r:embed="rId8" cstate="print"/>
        <a:srcRect/>
        <a:stretch>
          <a:fillRect/>
        </a:stretch>
      </xdr:blipFill>
      <xdr:spPr bwMode="auto">
        <a:xfrm>
          <a:off x="247650" y="180975"/>
          <a:ext cx="857249" cy="79433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35"/>
  <sheetViews>
    <sheetView tabSelected="1" zoomScale="90" zoomScaleNormal="90" workbookViewId="0">
      <selection activeCell="R24" sqref="R24"/>
    </sheetView>
  </sheetViews>
  <sheetFormatPr baseColWidth="10" defaultColWidth="11.42578125" defaultRowHeight="15" x14ac:dyDescent="0.25"/>
  <cols>
    <col min="1" max="1" width="0.85546875" style="128" customWidth="1"/>
    <col min="2" max="2" width="5.7109375" style="128" customWidth="1"/>
    <col min="3" max="3" width="14" style="128" customWidth="1"/>
    <col min="4" max="4" width="9" style="128" customWidth="1"/>
    <col min="5" max="5" width="3.7109375" style="128" customWidth="1"/>
    <col min="6" max="6" width="14.140625" style="128" customWidth="1"/>
    <col min="7" max="7" width="8.28515625" style="128" customWidth="1"/>
    <col min="8" max="8" width="4.140625" style="128" customWidth="1"/>
    <col min="9" max="9" width="14.85546875" style="128" customWidth="1"/>
    <col min="10" max="10" width="8.28515625" style="128" customWidth="1"/>
    <col min="11" max="11" width="3.85546875" style="128" customWidth="1"/>
    <col min="12" max="12" width="14.85546875" style="128" customWidth="1"/>
    <col min="13" max="13" width="9.5703125" style="128" customWidth="1"/>
    <col min="14" max="14" width="4.85546875" style="128" customWidth="1"/>
    <col min="15" max="16384" width="11.42578125" style="128"/>
  </cols>
  <sheetData>
    <row r="1" spans="2:14" ht="4.5" customHeight="1" thickBot="1" x14ac:dyDescent="0.35"/>
    <row r="2" spans="2:14" s="141" customFormat="1" ht="77.25" customHeight="1" thickTop="1" thickBot="1" x14ac:dyDescent="0.3">
      <c r="B2" s="462" t="s">
        <v>64</v>
      </c>
      <c r="C2" s="463"/>
      <c r="D2" s="463"/>
      <c r="E2" s="463"/>
      <c r="F2" s="463"/>
      <c r="G2" s="463"/>
      <c r="H2" s="463"/>
      <c r="I2" s="463"/>
      <c r="J2" s="463"/>
      <c r="K2" s="463"/>
      <c r="L2" s="463"/>
      <c r="M2" s="463"/>
      <c r="N2" s="464"/>
    </row>
    <row r="3" spans="2:14" ht="4.5" customHeight="1" thickTop="1" thickBot="1" x14ac:dyDescent="0.35"/>
    <row r="4" spans="2:14" ht="20.25" customHeight="1" thickTop="1" thickBot="1" x14ac:dyDescent="0.3">
      <c r="B4" s="465" t="s">
        <v>63</v>
      </c>
      <c r="C4" s="466"/>
      <c r="D4" s="466"/>
      <c r="E4" s="466"/>
      <c r="F4" s="466"/>
      <c r="G4" s="466"/>
      <c r="H4" s="466"/>
      <c r="I4" s="466"/>
      <c r="J4" s="466"/>
      <c r="K4" s="466"/>
      <c r="L4" s="466"/>
      <c r="M4" s="466"/>
      <c r="N4" s="467"/>
    </row>
    <row r="5" spans="2:14" ht="5.25" customHeight="1" thickTop="1" thickBot="1" x14ac:dyDescent="0.35"/>
    <row r="6" spans="2:14" ht="51.75" customHeight="1" thickTop="1" thickBot="1" x14ac:dyDescent="0.3">
      <c r="B6" s="462" t="s">
        <v>65</v>
      </c>
      <c r="C6" s="463"/>
      <c r="D6" s="463"/>
      <c r="E6" s="463"/>
      <c r="F6" s="463"/>
      <c r="G6" s="463"/>
      <c r="H6" s="463"/>
      <c r="I6" s="463"/>
      <c r="J6" s="463"/>
      <c r="K6" s="463"/>
      <c r="L6" s="463"/>
      <c r="M6" s="463"/>
      <c r="N6" s="464"/>
    </row>
    <row r="7" spans="2:14" ht="6" customHeight="1" thickTop="1" thickBot="1" x14ac:dyDescent="0.35"/>
    <row r="8" spans="2:14" ht="19.149999999999999" thickTop="1" thickBot="1" x14ac:dyDescent="0.35">
      <c r="B8" s="468" t="s">
        <v>15</v>
      </c>
      <c r="C8" s="469"/>
      <c r="D8" s="469"/>
      <c r="E8" s="469"/>
      <c r="F8" s="469"/>
      <c r="G8" s="469"/>
      <c r="H8" s="469"/>
      <c r="I8" s="469"/>
      <c r="J8" s="469"/>
      <c r="K8" s="469"/>
      <c r="L8" s="469"/>
      <c r="M8" s="469"/>
      <c r="N8" s="470"/>
    </row>
    <row r="9" spans="2:14" ht="7.5" customHeight="1" thickTop="1" thickBot="1" x14ac:dyDescent="0.35"/>
    <row r="10" spans="2:14" thickTop="1" x14ac:dyDescent="0.3">
      <c r="B10" s="129"/>
      <c r="C10" s="130"/>
      <c r="D10" s="130"/>
      <c r="E10" s="130"/>
      <c r="F10" s="130"/>
      <c r="G10" s="130"/>
      <c r="H10" s="130"/>
      <c r="I10" s="130"/>
      <c r="J10" s="130"/>
      <c r="K10" s="130"/>
      <c r="L10" s="130"/>
      <c r="M10" s="130"/>
      <c r="N10" s="131"/>
    </row>
    <row r="11" spans="2:14" ht="17.25" customHeight="1" x14ac:dyDescent="0.3">
      <c r="B11" s="132"/>
      <c r="C11" s="133" t="s">
        <v>38</v>
      </c>
      <c r="D11" s="134">
        <f>+'POA DIRECCION'!O30</f>
        <v>0</v>
      </c>
      <c r="E11" s="35"/>
      <c r="F11" s="133" t="s">
        <v>38</v>
      </c>
      <c r="G11" s="135">
        <f>+'POA FINANCIERA'!N27</f>
        <v>0</v>
      </c>
      <c r="H11" s="35"/>
      <c r="I11" s="133" t="s">
        <v>38</v>
      </c>
      <c r="J11" s="135">
        <f>+'POA CLINICA'!N23</f>
        <v>0</v>
      </c>
      <c r="K11" s="35"/>
      <c r="L11" s="136" t="s">
        <v>38</v>
      </c>
      <c r="M11" s="137">
        <f>+J11+G11+D11</f>
        <v>0</v>
      </c>
      <c r="N11" s="138"/>
    </row>
    <row r="12" spans="2:14" x14ac:dyDescent="0.25">
      <c r="B12" s="132"/>
      <c r="C12" s="35"/>
      <c r="D12" s="35"/>
      <c r="E12" s="35"/>
      <c r="F12" s="35"/>
      <c r="G12" s="35"/>
      <c r="H12" s="35"/>
      <c r="I12" s="35"/>
      <c r="J12" s="35"/>
      <c r="K12" s="35"/>
      <c r="L12" s="35"/>
      <c r="M12" s="35"/>
      <c r="N12" s="138"/>
    </row>
    <row r="13" spans="2:14" x14ac:dyDescent="0.25">
      <c r="B13" s="132"/>
      <c r="C13" s="35"/>
      <c r="D13" s="35"/>
      <c r="E13" s="35"/>
      <c r="F13" s="35"/>
      <c r="G13" s="35"/>
      <c r="H13" s="35"/>
      <c r="I13" s="35"/>
      <c r="J13" s="35"/>
      <c r="K13" s="35"/>
      <c r="L13" s="35"/>
      <c r="M13" s="35"/>
      <c r="N13" s="138"/>
    </row>
    <row r="14" spans="2:14" x14ac:dyDescent="0.25">
      <c r="B14" s="132"/>
      <c r="C14" s="35"/>
      <c r="D14" s="35"/>
      <c r="E14" s="35"/>
      <c r="F14" s="35"/>
      <c r="G14" s="35"/>
      <c r="H14" s="35"/>
      <c r="I14" s="35"/>
      <c r="J14" s="35"/>
      <c r="K14" s="35"/>
      <c r="L14" s="35"/>
      <c r="M14" s="35"/>
      <c r="N14" s="138"/>
    </row>
    <row r="15" spans="2:14" x14ac:dyDescent="0.25">
      <c r="B15" s="132"/>
      <c r="C15" s="35"/>
      <c r="D15" s="35"/>
      <c r="E15" s="35"/>
      <c r="F15" s="35"/>
      <c r="G15" s="35"/>
      <c r="H15" s="35"/>
      <c r="I15" s="35"/>
      <c r="J15" s="35"/>
      <c r="K15" s="35"/>
      <c r="L15" s="35"/>
      <c r="M15" s="35"/>
      <c r="N15" s="138"/>
    </row>
    <row r="16" spans="2:14" x14ac:dyDescent="0.25">
      <c r="B16" s="132"/>
      <c r="C16" s="35"/>
      <c r="D16" s="35"/>
      <c r="E16" s="35"/>
      <c r="F16" s="35"/>
      <c r="G16" s="35"/>
      <c r="H16" s="35"/>
      <c r="I16" s="35"/>
      <c r="J16" s="35"/>
      <c r="K16" s="35"/>
      <c r="L16" s="35"/>
      <c r="M16" s="35"/>
      <c r="N16" s="138"/>
    </row>
    <row r="17" spans="2:44" x14ac:dyDescent="0.25">
      <c r="B17" s="132"/>
      <c r="C17" s="35"/>
      <c r="D17" s="35"/>
      <c r="E17" s="35"/>
      <c r="F17" s="35"/>
      <c r="G17" s="35"/>
      <c r="H17" s="35"/>
      <c r="I17" s="35"/>
      <c r="J17" s="35"/>
      <c r="K17" s="35"/>
      <c r="L17" s="35"/>
      <c r="M17" s="35"/>
      <c r="N17" s="138"/>
    </row>
    <row r="18" spans="2:44" x14ac:dyDescent="0.25">
      <c r="B18" s="132"/>
      <c r="C18" s="35"/>
      <c r="D18" s="35"/>
      <c r="E18" s="35"/>
      <c r="F18" s="35"/>
      <c r="G18" s="35"/>
      <c r="H18" s="35"/>
      <c r="I18" s="35"/>
      <c r="J18" s="35"/>
      <c r="K18" s="35"/>
      <c r="L18" s="35"/>
      <c r="M18" s="35"/>
      <c r="N18" s="138"/>
    </row>
    <row r="19" spans="2:44" x14ac:dyDescent="0.25">
      <c r="B19" s="132"/>
      <c r="C19" s="44" t="s">
        <v>53</v>
      </c>
      <c r="D19" s="43" t="s">
        <v>50</v>
      </c>
      <c r="E19" s="35"/>
      <c r="F19" s="44" t="s">
        <v>53</v>
      </c>
      <c r="G19" s="43" t="s">
        <v>50</v>
      </c>
      <c r="H19" s="35"/>
      <c r="I19" s="44" t="s">
        <v>53</v>
      </c>
      <c r="J19" s="43" t="s">
        <v>50</v>
      </c>
      <c r="K19" s="35"/>
      <c r="L19" s="44" t="s">
        <v>53</v>
      </c>
      <c r="M19" s="43" t="s">
        <v>50</v>
      </c>
      <c r="N19" s="138"/>
    </row>
    <row r="20" spans="2:44" ht="15.75" x14ac:dyDescent="0.25">
      <c r="B20" s="132"/>
      <c r="C20" s="139" t="s">
        <v>16</v>
      </c>
      <c r="D20" s="140" t="e">
        <f>+'POA DIRECCION'!S33</f>
        <v>#DIV/0!</v>
      </c>
      <c r="E20" s="37"/>
      <c r="F20" s="139" t="s">
        <v>16</v>
      </c>
      <c r="G20" s="140" t="e">
        <f>+'POA FINANCIERA'!R30</f>
        <v>#DIV/0!</v>
      </c>
      <c r="H20" s="35"/>
      <c r="I20" s="139" t="s">
        <v>16</v>
      </c>
      <c r="J20" s="140" t="e">
        <f>+'POA CLINICA'!R26</f>
        <v>#DIV/0!</v>
      </c>
      <c r="K20" s="35"/>
      <c r="L20" s="139" t="s">
        <v>16</v>
      </c>
      <c r="M20" s="140" t="e">
        <f>+(J20+G20+D20)/3</f>
        <v>#DIV/0!</v>
      </c>
      <c r="N20" s="138"/>
      <c r="P20" s="142"/>
      <c r="AL20" s="143"/>
      <c r="AN20" s="143"/>
      <c r="AO20" s="143"/>
      <c r="AP20" s="143"/>
      <c r="AQ20" s="143"/>
      <c r="AR20" s="143"/>
    </row>
    <row r="21" spans="2:44" ht="15.6" x14ac:dyDescent="0.3">
      <c r="B21" s="132"/>
      <c r="C21" s="139" t="s">
        <v>17</v>
      </c>
      <c r="D21" s="144"/>
      <c r="E21" s="37"/>
      <c r="F21" s="139" t="s">
        <v>17</v>
      </c>
      <c r="G21" s="144" t="e">
        <f>+'POA FINANCIERA'!Y30</f>
        <v>#DIV/0!</v>
      </c>
      <c r="H21" s="35"/>
      <c r="I21" s="139" t="s">
        <v>17</v>
      </c>
      <c r="J21" s="144" t="e">
        <f>+'POA CLINICA'!Y26</f>
        <v>#DIV/0!</v>
      </c>
      <c r="K21" s="35"/>
      <c r="L21" s="139" t="s">
        <v>17</v>
      </c>
      <c r="M21" s="144" t="e">
        <f t="shared" ref="M21:M30" si="0">+(J21+G21+D21)/3</f>
        <v>#DIV/0!</v>
      </c>
      <c r="N21" s="138"/>
      <c r="P21" s="145"/>
      <c r="AK21" s="143"/>
      <c r="AL21" s="143"/>
      <c r="AN21" s="143"/>
      <c r="AO21" s="143"/>
      <c r="AP21" s="143"/>
      <c r="AQ21" s="143"/>
      <c r="AR21" s="143"/>
    </row>
    <row r="22" spans="2:44" ht="15.6" x14ac:dyDescent="0.3">
      <c r="B22" s="132"/>
      <c r="C22" s="139" t="s">
        <v>19</v>
      </c>
      <c r="D22" s="144"/>
      <c r="E22" s="35"/>
      <c r="F22" s="139" t="s">
        <v>19</v>
      </c>
      <c r="G22" s="144" t="e">
        <f>+'POA FINANCIERA'!AF30</f>
        <v>#DIV/0!</v>
      </c>
      <c r="H22" s="35"/>
      <c r="I22" s="139" t="s">
        <v>19</v>
      </c>
      <c r="J22" s="144" t="e">
        <f>+'POA CLINICA'!AF26</f>
        <v>#DIV/0!</v>
      </c>
      <c r="K22" s="35"/>
      <c r="L22" s="139" t="s">
        <v>19</v>
      </c>
      <c r="M22" s="144" t="e">
        <f t="shared" si="0"/>
        <v>#DIV/0!</v>
      </c>
      <c r="N22" s="138"/>
      <c r="AK22" s="143"/>
      <c r="AL22" s="143"/>
      <c r="AN22" s="143"/>
      <c r="AO22" s="143"/>
      <c r="AP22" s="143"/>
      <c r="AQ22" s="143"/>
      <c r="AR22" s="143"/>
    </row>
    <row r="23" spans="2:44" ht="15.6" x14ac:dyDescent="0.3">
      <c r="B23" s="132"/>
      <c r="C23" s="139" t="s">
        <v>18</v>
      </c>
      <c r="D23" s="144"/>
      <c r="E23" s="35"/>
      <c r="F23" s="139" t="s">
        <v>18</v>
      </c>
      <c r="G23" s="144" t="e">
        <f>+'POA FINANCIERA'!AM30</f>
        <v>#DIV/0!</v>
      </c>
      <c r="H23" s="35"/>
      <c r="I23" s="139" t="s">
        <v>18</v>
      </c>
      <c r="J23" s="144" t="e">
        <f>+'POA CLINICA'!AM26</f>
        <v>#DIV/0!</v>
      </c>
      <c r="K23" s="35"/>
      <c r="L23" s="139" t="s">
        <v>18</v>
      </c>
      <c r="M23" s="144" t="e">
        <f t="shared" si="0"/>
        <v>#DIV/0!</v>
      </c>
      <c r="N23" s="138"/>
      <c r="AK23" s="143"/>
      <c r="AL23" s="143"/>
      <c r="AN23" s="143"/>
      <c r="AO23" s="143"/>
      <c r="AP23" s="143"/>
      <c r="AQ23" s="143"/>
      <c r="AR23" s="143"/>
    </row>
    <row r="24" spans="2:44" ht="15.6" x14ac:dyDescent="0.3">
      <c r="B24" s="132"/>
      <c r="C24" s="139" t="s">
        <v>27</v>
      </c>
      <c r="D24" s="144"/>
      <c r="E24" s="35"/>
      <c r="F24" s="139" t="s">
        <v>27</v>
      </c>
      <c r="G24" s="144" t="e">
        <f>+'POA FINANCIERA'!AT30</f>
        <v>#DIV/0!</v>
      </c>
      <c r="H24" s="35"/>
      <c r="I24" s="139" t="s">
        <v>27</v>
      </c>
      <c r="J24" s="144" t="e">
        <f>+'POA CLINICA'!AT26</f>
        <v>#DIV/0!</v>
      </c>
      <c r="K24" s="35"/>
      <c r="L24" s="139" t="s">
        <v>27</v>
      </c>
      <c r="M24" s="144" t="e">
        <f t="shared" si="0"/>
        <v>#DIV/0!</v>
      </c>
      <c r="N24" s="138"/>
      <c r="AK24" s="143"/>
      <c r="AL24" s="143"/>
      <c r="AN24" s="143"/>
      <c r="AO24" s="143"/>
      <c r="AP24" s="143"/>
      <c r="AQ24" s="143"/>
      <c r="AR24" s="143"/>
    </row>
    <row r="25" spans="2:44" ht="15.6" x14ac:dyDescent="0.3">
      <c r="B25" s="132"/>
      <c r="C25" s="139" t="s">
        <v>20</v>
      </c>
      <c r="D25" s="144"/>
      <c r="E25" s="35"/>
      <c r="F25" s="139" t="s">
        <v>20</v>
      </c>
      <c r="G25" s="144" t="e">
        <f>+'POA FINANCIERA'!BA30</f>
        <v>#DIV/0!</v>
      </c>
      <c r="H25" s="35"/>
      <c r="I25" s="139" t="s">
        <v>20</v>
      </c>
      <c r="J25" s="144" t="e">
        <f>+'POA CLINICA'!BA26</f>
        <v>#DIV/0!</v>
      </c>
      <c r="K25" s="35"/>
      <c r="L25" s="139" t="s">
        <v>20</v>
      </c>
      <c r="M25" s="144" t="e">
        <f t="shared" si="0"/>
        <v>#DIV/0!</v>
      </c>
      <c r="N25" s="138"/>
      <c r="AK25" s="143"/>
      <c r="AL25" s="143"/>
      <c r="AN25" s="143"/>
      <c r="AO25" s="143"/>
      <c r="AP25" s="143"/>
      <c r="AQ25" s="143"/>
      <c r="AR25" s="143"/>
    </row>
    <row r="26" spans="2:44" ht="15.6" x14ac:dyDescent="0.3">
      <c r="B26" s="132"/>
      <c r="C26" s="139" t="s">
        <v>21</v>
      </c>
      <c r="D26" s="144"/>
      <c r="E26" s="35"/>
      <c r="F26" s="139" t="s">
        <v>21</v>
      </c>
      <c r="G26" s="144" t="e">
        <f>+'POA FINANCIERA'!BH30</f>
        <v>#DIV/0!</v>
      </c>
      <c r="H26" s="35"/>
      <c r="I26" s="139" t="s">
        <v>21</v>
      </c>
      <c r="J26" s="144" t="e">
        <f>+'POA CLINICA'!BH26</f>
        <v>#DIV/0!</v>
      </c>
      <c r="K26" s="35"/>
      <c r="L26" s="139" t="s">
        <v>21</v>
      </c>
      <c r="M26" s="144" t="e">
        <f t="shared" si="0"/>
        <v>#DIV/0!</v>
      </c>
      <c r="N26" s="138"/>
      <c r="AK26" s="143"/>
      <c r="AL26" s="143"/>
      <c r="AN26" s="143"/>
      <c r="AO26" s="143"/>
      <c r="AP26" s="143"/>
      <c r="AQ26" s="143"/>
      <c r="AR26" s="143"/>
    </row>
    <row r="27" spans="2:44" ht="15.6" x14ac:dyDescent="0.3">
      <c r="B27" s="132"/>
      <c r="C27" s="139" t="s">
        <v>22</v>
      </c>
      <c r="D27" s="144"/>
      <c r="E27" s="35"/>
      <c r="F27" s="139" t="s">
        <v>22</v>
      </c>
      <c r="G27" s="144" t="e">
        <f>+'POA FINANCIERA'!BO30</f>
        <v>#DIV/0!</v>
      </c>
      <c r="H27" s="35"/>
      <c r="I27" s="139" t="s">
        <v>22</v>
      </c>
      <c r="J27" s="144" t="e">
        <f>+'POA CLINICA'!BO26</f>
        <v>#DIV/0!</v>
      </c>
      <c r="K27" s="35"/>
      <c r="L27" s="139" t="s">
        <v>22</v>
      </c>
      <c r="M27" s="144" t="e">
        <f>+(J27+G27+D27+1%)/3</f>
        <v>#DIV/0!</v>
      </c>
      <c r="N27" s="138"/>
      <c r="AK27" s="143"/>
      <c r="AL27" s="143"/>
      <c r="AN27" s="143"/>
      <c r="AO27" s="143"/>
      <c r="AP27" s="143"/>
      <c r="AQ27" s="143"/>
      <c r="AR27" s="143"/>
    </row>
    <row r="28" spans="2:44" ht="15.6" x14ac:dyDescent="0.3">
      <c r="B28" s="132"/>
      <c r="C28" s="139" t="s">
        <v>26</v>
      </c>
      <c r="D28" s="144" t="e">
        <f>+'POA DIRECCION'!BW33</f>
        <v>#DIV/0!</v>
      </c>
      <c r="E28" s="35"/>
      <c r="F28" s="139" t="s">
        <v>26</v>
      </c>
      <c r="G28" s="144" t="e">
        <f>+'POA FINANCIERA'!BV30</f>
        <v>#DIV/0!</v>
      </c>
      <c r="H28" s="35"/>
      <c r="I28" s="139" t="s">
        <v>26</v>
      </c>
      <c r="J28" s="144" t="e">
        <f>+'POA CLINICA'!BV26</f>
        <v>#DIV/0!</v>
      </c>
      <c r="K28" s="35"/>
      <c r="L28" s="139" t="s">
        <v>26</v>
      </c>
      <c r="M28" s="144" t="e">
        <f t="shared" si="0"/>
        <v>#DIV/0!</v>
      </c>
      <c r="N28" s="138"/>
      <c r="AK28" s="143"/>
      <c r="AL28" s="143"/>
      <c r="AN28" s="143"/>
      <c r="AO28" s="143"/>
      <c r="AP28" s="143"/>
      <c r="AQ28" s="143"/>
      <c r="AR28" s="143"/>
    </row>
    <row r="29" spans="2:44" ht="15.6" x14ac:dyDescent="0.3">
      <c r="B29" s="132"/>
      <c r="C29" s="139" t="s">
        <v>23</v>
      </c>
      <c r="D29" s="144" t="e">
        <f>+'POA DIRECCION'!CD33</f>
        <v>#DIV/0!</v>
      </c>
      <c r="E29" s="35"/>
      <c r="F29" s="139" t="s">
        <v>23</v>
      </c>
      <c r="G29" s="144" t="e">
        <f>+'POA FINANCIERA'!CC30</f>
        <v>#DIV/0!</v>
      </c>
      <c r="H29" s="35"/>
      <c r="I29" s="139" t="s">
        <v>23</v>
      </c>
      <c r="J29" s="144" t="e">
        <f>+'POA CLINICA'!CC26</f>
        <v>#DIV/0!</v>
      </c>
      <c r="K29" s="35"/>
      <c r="L29" s="139" t="s">
        <v>23</v>
      </c>
      <c r="M29" s="144" t="e">
        <f t="shared" si="0"/>
        <v>#DIV/0!</v>
      </c>
      <c r="N29" s="138"/>
      <c r="AK29" s="143"/>
      <c r="AL29" s="143"/>
      <c r="AN29" s="143"/>
      <c r="AO29" s="143"/>
      <c r="AP29" s="143"/>
      <c r="AQ29" s="143"/>
      <c r="AR29" s="143"/>
    </row>
    <row r="30" spans="2:44" ht="15.6" x14ac:dyDescent="0.3">
      <c r="B30" s="132"/>
      <c r="C30" s="139" t="s">
        <v>24</v>
      </c>
      <c r="D30" s="144" t="e">
        <f>+'POA DIRECCION'!CK33</f>
        <v>#DIV/0!</v>
      </c>
      <c r="E30" s="35"/>
      <c r="F30" s="139" t="s">
        <v>24</v>
      </c>
      <c r="G30" s="144" t="e">
        <f>+'POA FINANCIERA'!CJ30</f>
        <v>#DIV/0!</v>
      </c>
      <c r="H30" s="35"/>
      <c r="I30" s="139" t="s">
        <v>24</v>
      </c>
      <c r="J30" s="144" t="e">
        <f>+'POA CLINICA'!CJ26</f>
        <v>#DIV/0!</v>
      </c>
      <c r="K30" s="35"/>
      <c r="L30" s="139" t="s">
        <v>24</v>
      </c>
      <c r="M30" s="144" t="e">
        <f t="shared" si="0"/>
        <v>#DIV/0!</v>
      </c>
      <c r="N30" s="138"/>
      <c r="AK30" s="143"/>
    </row>
    <row r="31" spans="2:44" ht="14.45" x14ac:dyDescent="0.3">
      <c r="B31" s="132"/>
      <c r="C31" s="35"/>
      <c r="D31" s="35"/>
      <c r="E31" s="35"/>
      <c r="F31" s="35"/>
      <c r="G31" s="35"/>
      <c r="H31" s="35"/>
      <c r="I31" s="35"/>
      <c r="J31" s="35"/>
      <c r="K31" s="35"/>
      <c r="L31" s="35"/>
      <c r="M31" s="35"/>
      <c r="N31" s="138"/>
    </row>
    <row r="32" spans="2:44" thickBot="1" x14ac:dyDescent="0.35">
      <c r="B32" s="146"/>
      <c r="C32" s="147"/>
      <c r="D32" s="147"/>
      <c r="E32" s="147"/>
      <c r="F32" s="147"/>
      <c r="G32" s="147"/>
      <c r="H32" s="147"/>
      <c r="I32" s="147"/>
      <c r="J32" s="147"/>
      <c r="K32" s="147"/>
      <c r="L32" s="147"/>
      <c r="M32" s="147"/>
      <c r="N32" s="148"/>
    </row>
    <row r="33" spans="2:14" ht="11.25" customHeight="1" thickTop="1" x14ac:dyDescent="0.25">
      <c r="B33" s="34" t="s">
        <v>49</v>
      </c>
    </row>
    <row r="34" spans="2:14" ht="14.45" hidden="1" x14ac:dyDescent="0.3">
      <c r="B34" s="132"/>
      <c r="C34" s="35"/>
      <c r="D34" s="35"/>
      <c r="E34" s="35"/>
      <c r="F34" s="35"/>
      <c r="G34" s="35"/>
      <c r="H34" s="35"/>
      <c r="I34" s="35"/>
      <c r="J34" s="35"/>
      <c r="K34" s="35"/>
      <c r="L34" s="35"/>
      <c r="M34" s="35"/>
      <c r="N34" s="138"/>
    </row>
    <row r="35" spans="2:14" ht="14.45" hidden="1" x14ac:dyDescent="0.3">
      <c r="B35" s="132"/>
      <c r="C35" s="35"/>
      <c r="D35" s="35"/>
      <c r="E35" s="35"/>
      <c r="F35" s="35"/>
      <c r="G35" s="35"/>
      <c r="H35" s="35"/>
      <c r="I35" s="35"/>
      <c r="J35" s="35"/>
      <c r="K35" s="35"/>
      <c r="L35" s="35"/>
      <c r="M35" s="35"/>
      <c r="N35" s="138"/>
    </row>
  </sheetData>
  <mergeCells count="4">
    <mergeCell ref="B2:N2"/>
    <mergeCell ref="B4:N4"/>
    <mergeCell ref="B6:N6"/>
    <mergeCell ref="B8:N8"/>
  </mergeCells>
  <conditionalFormatting sqref="R16">
    <cfRule type="iconSet" priority="1">
      <iconSet iconSet="4Rating">
        <cfvo type="percent" val="0"/>
        <cfvo type="percent" val="25"/>
        <cfvo type="percent" val="50"/>
        <cfvo type="percent" val="75"/>
      </iconSet>
    </cfRule>
  </conditionalFormatting>
  <printOptions horizontalCentered="1" verticalCentered="1"/>
  <pageMargins left="1.75" right="1.5" top="0.74803149606299202" bottom="0.55118110236220497" header="0.31496062992126" footer="0.31496062992126"/>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Q34"/>
  <sheetViews>
    <sheetView topLeftCell="A6" zoomScale="90" zoomScaleNormal="90" workbookViewId="0">
      <selection activeCell="H9" sqref="H9"/>
    </sheetView>
  </sheetViews>
  <sheetFormatPr baseColWidth="10" defaultRowHeight="12" x14ac:dyDescent="0.2"/>
  <cols>
    <col min="1" max="1" width="3" style="164" customWidth="1"/>
    <col min="2" max="2" width="6" style="164" customWidth="1"/>
    <col min="3" max="3" width="36.7109375" style="164" customWidth="1"/>
    <col min="4" max="4" width="6.140625" style="164" customWidth="1"/>
    <col min="5" max="5" width="27.7109375" style="164" customWidth="1"/>
    <col min="6" max="6" width="15.140625" style="164" customWidth="1"/>
    <col min="7" max="7" width="37.42578125" style="164" customWidth="1"/>
    <col min="8" max="8" width="22" style="164" customWidth="1"/>
    <col min="9" max="9" width="16" style="164" bestFit="1" customWidth="1"/>
    <col min="10" max="10" width="13.5703125" style="164" bestFit="1" customWidth="1"/>
    <col min="11" max="11" width="20.85546875" style="164" customWidth="1"/>
    <col min="12" max="12" width="27.85546875" style="164" customWidth="1"/>
    <col min="13" max="13" width="29.85546875" style="164" customWidth="1"/>
    <col min="14" max="14" width="26.5703125" style="164" customWidth="1"/>
    <col min="15" max="15" width="11.140625" style="173" customWidth="1"/>
    <col min="16" max="16" width="14" style="164" customWidth="1"/>
    <col min="17" max="17" width="15.7109375" style="164" customWidth="1"/>
    <col min="18" max="18" width="20.140625" style="164" customWidth="1"/>
    <col min="19" max="19" width="23.28515625" style="164" customWidth="1"/>
    <col min="20" max="20" width="35" style="164" customWidth="1"/>
    <col min="21" max="21" width="11.42578125" style="164" customWidth="1"/>
    <col min="22" max="22" width="13.28515625" style="164" customWidth="1"/>
    <col min="23" max="23" width="13" style="164" customWidth="1"/>
    <col min="24" max="24" width="14.7109375" style="164" customWidth="1"/>
    <col min="25" max="25" width="14.85546875" style="164" customWidth="1"/>
    <col min="26" max="26" width="17.7109375" style="164" customWidth="1"/>
    <col min="27" max="27" width="20.28515625" style="164" customWidth="1"/>
    <col min="28" max="28" width="13.28515625" style="164" customWidth="1"/>
    <col min="29" max="29" width="11.42578125" style="164" customWidth="1"/>
    <col min="30" max="30" width="12.42578125" style="164" customWidth="1"/>
    <col min="31" max="31" width="15" style="164" customWidth="1"/>
    <col min="32" max="32" width="15.7109375" style="164" customWidth="1"/>
    <col min="33" max="33" width="17" style="164" customWidth="1"/>
    <col min="34" max="34" width="18.140625" style="164" customWidth="1"/>
    <col min="35" max="35" width="11.28515625" style="164" customWidth="1"/>
    <col min="36" max="36" width="13.28515625" style="164" customWidth="1"/>
    <col min="37" max="37" width="16.5703125" style="164" customWidth="1"/>
    <col min="38" max="38" width="15.140625" style="164" customWidth="1"/>
    <col min="39" max="39" width="17.7109375" style="164" customWidth="1"/>
    <col min="40" max="40" width="16.28515625" style="164" customWidth="1"/>
    <col min="41" max="41" width="25.140625" style="164" customWidth="1"/>
    <col min="42" max="42" width="14.7109375" style="164" customWidth="1"/>
    <col min="43" max="43" width="14.42578125" style="164" customWidth="1"/>
    <col min="44" max="44" width="14.28515625" style="164" customWidth="1"/>
    <col min="45" max="45" width="13.42578125" style="164" customWidth="1"/>
    <col min="46" max="46" width="19" style="164" customWidth="1"/>
    <col min="47" max="47" width="12.85546875" style="164" customWidth="1"/>
    <col min="48" max="48" width="21.85546875" style="164" customWidth="1"/>
    <col min="49" max="49" width="11.5703125" style="164" customWidth="1"/>
    <col min="50" max="50" width="16.140625" style="164" customWidth="1"/>
    <col min="51" max="51" width="14.85546875" style="164" customWidth="1"/>
    <col min="52" max="52" width="13.42578125" style="164" customWidth="1"/>
    <col min="53" max="53" width="14.140625" style="164" customWidth="1"/>
    <col min="54" max="54" width="18.42578125" style="164" customWidth="1"/>
    <col min="55" max="55" width="20.140625" style="164" customWidth="1"/>
    <col min="56" max="56" width="11.28515625" style="164" customWidth="1"/>
    <col min="57" max="57" width="12.28515625" style="164" customWidth="1"/>
    <col min="58" max="58" width="11.5703125" style="164" customWidth="1"/>
    <col min="59" max="60" width="13.7109375" style="164" customWidth="1"/>
    <col min="61" max="61" width="10.5703125" style="164" customWidth="1"/>
    <col min="62" max="62" width="15.7109375" style="164" customWidth="1"/>
    <col min="63" max="63" width="13.42578125" style="164" customWidth="1"/>
    <col min="64" max="64" width="11.42578125" style="164" customWidth="1"/>
    <col min="65" max="65" width="10.140625" style="164" customWidth="1"/>
    <col min="66" max="66" width="10.85546875" style="164" customWidth="1"/>
    <col min="67" max="67" width="14.42578125" style="164" customWidth="1"/>
    <col min="68" max="68" width="14.28515625" style="164" customWidth="1"/>
    <col min="69" max="69" width="21.42578125" style="164" customWidth="1"/>
    <col min="70" max="70" width="11.42578125" style="164" customWidth="1"/>
    <col min="71" max="71" width="16.5703125" style="164" customWidth="1"/>
    <col min="72" max="72" width="15.140625" style="164" customWidth="1"/>
    <col min="73" max="74" width="14.7109375" style="164" customWidth="1"/>
    <col min="75" max="75" width="12.7109375" style="164" customWidth="1"/>
    <col min="76" max="76" width="20" style="164" customWidth="1"/>
    <col min="77" max="77" width="12.42578125" style="164" customWidth="1"/>
    <col min="78" max="78" width="17.140625" style="164" customWidth="1"/>
    <col min="79" max="79" width="16.7109375" style="164" customWidth="1"/>
    <col min="80" max="80" width="14.7109375" style="164" customWidth="1"/>
    <col min="81" max="81" width="16.5703125" style="164" customWidth="1"/>
    <col min="82" max="82" width="23.7109375" style="164" customWidth="1"/>
    <col min="83" max="83" width="19.28515625" style="164" customWidth="1"/>
    <col min="84" max="84" width="14.5703125" style="164" customWidth="1"/>
    <col min="85" max="86" width="7.7109375" style="164" customWidth="1"/>
    <col min="87" max="87" width="7.85546875" style="164" customWidth="1"/>
    <col min="88" max="88" width="8.5703125" style="164" customWidth="1"/>
    <col min="89" max="89" width="38.5703125" style="164" customWidth="1"/>
    <col min="90" max="90" width="11" style="164" customWidth="1"/>
    <col min="91" max="91" width="4.85546875" style="163" hidden="1" customWidth="1"/>
    <col min="92" max="252" width="11.42578125" style="164"/>
    <col min="253" max="253" width="1.140625" style="164" customWidth="1"/>
    <col min="254" max="254" width="6" style="164" customWidth="1"/>
    <col min="255" max="255" width="17.7109375" style="164" customWidth="1"/>
    <col min="256" max="256" width="7" style="164" customWidth="1"/>
    <col min="257" max="257" width="25.140625" style="164" customWidth="1"/>
    <col min="258" max="258" width="7.7109375" style="164" customWidth="1"/>
    <col min="259" max="259" width="17.5703125" style="164" customWidth="1"/>
    <col min="260" max="261" width="18.85546875" style="164" customWidth="1"/>
    <col min="262" max="262" width="21.85546875" style="164" customWidth="1"/>
    <col min="263" max="263" width="19" style="164" customWidth="1"/>
    <col min="264" max="264" width="13.7109375" style="164" customWidth="1"/>
    <col min="265" max="265" width="12.42578125" style="164" customWidth="1"/>
    <col min="266" max="266" width="12.140625" style="164" customWidth="1"/>
    <col min="267" max="267" width="14.140625" style="164" customWidth="1"/>
    <col min="268" max="268" width="13.5703125" style="164" customWidth="1"/>
    <col min="269" max="269" width="1.28515625" style="164" customWidth="1"/>
    <col min="270" max="271" width="7.7109375" style="164" customWidth="1"/>
    <col min="272" max="272" width="7.85546875" style="164" customWidth="1"/>
    <col min="273" max="273" width="8.85546875" style="164" customWidth="1"/>
    <col min="274" max="274" width="15.42578125" style="164" customWidth="1"/>
    <col min="275" max="275" width="23" style="164" customWidth="1"/>
    <col min="276" max="277" width="7.7109375" style="164" customWidth="1"/>
    <col min="278" max="278" width="7.85546875" style="164" customWidth="1"/>
    <col min="279" max="279" width="8.5703125" style="164" customWidth="1"/>
    <col min="280" max="281" width="16.7109375" style="164" customWidth="1"/>
    <col min="282" max="282" width="1.140625" style="164" customWidth="1"/>
    <col min="283" max="284" width="7.7109375" style="164" customWidth="1"/>
    <col min="285" max="285" width="7.85546875" style="164" customWidth="1"/>
    <col min="286" max="286" width="8.5703125" style="164" customWidth="1"/>
    <col min="287" max="287" width="23.42578125" style="164" customWidth="1"/>
    <col min="288" max="288" width="21.140625" style="164" customWidth="1"/>
    <col min="289" max="289" width="0.7109375" style="164" customWidth="1"/>
    <col min="290" max="291" width="7.7109375" style="164" customWidth="1"/>
    <col min="292" max="292" width="7.85546875" style="164" customWidth="1"/>
    <col min="293" max="293" width="8.5703125" style="164" customWidth="1"/>
    <col min="294" max="294" width="19" style="164" customWidth="1"/>
    <col min="295" max="295" width="20.140625" style="164" customWidth="1"/>
    <col min="296" max="296" width="0.85546875" style="164" customWidth="1"/>
    <col min="297" max="298" width="7.7109375" style="164" customWidth="1"/>
    <col min="299" max="299" width="7.85546875" style="164" customWidth="1"/>
    <col min="300" max="300" width="8.5703125" style="164" customWidth="1"/>
    <col min="301" max="301" width="28" style="164" customWidth="1"/>
    <col min="302" max="302" width="24.5703125" style="164" customWidth="1"/>
    <col min="303" max="303" width="1.42578125" style="164" customWidth="1"/>
    <col min="304" max="305" width="7.7109375" style="164" customWidth="1"/>
    <col min="306" max="306" width="7.85546875" style="164" customWidth="1"/>
    <col min="307" max="307" width="8.5703125" style="164" customWidth="1"/>
    <col min="308" max="308" width="28" style="164" customWidth="1"/>
    <col min="309" max="309" width="24.5703125" style="164" customWidth="1"/>
    <col min="310" max="310" width="1" style="164" customWidth="1"/>
    <col min="311" max="312" width="7.7109375" style="164" customWidth="1"/>
    <col min="313" max="313" width="7.85546875" style="164" customWidth="1"/>
    <col min="314" max="314" width="8.5703125" style="164" customWidth="1"/>
    <col min="315" max="315" width="28" style="164" customWidth="1"/>
    <col min="316" max="316" width="24.5703125" style="164" customWidth="1"/>
    <col min="317" max="317" width="1.28515625" style="164" customWidth="1"/>
    <col min="318" max="319" width="7.7109375" style="164" customWidth="1"/>
    <col min="320" max="320" width="7.85546875" style="164" customWidth="1"/>
    <col min="321" max="321" width="8.5703125" style="164" customWidth="1"/>
    <col min="322" max="322" width="28" style="164" customWidth="1"/>
    <col min="323" max="323" width="24.5703125" style="164" customWidth="1"/>
    <col min="324" max="324" width="1.42578125" style="164" customWidth="1"/>
    <col min="325" max="326" width="7.7109375" style="164" customWidth="1"/>
    <col min="327" max="327" width="7.85546875" style="164" customWidth="1"/>
    <col min="328" max="328" width="8.5703125" style="164" customWidth="1"/>
    <col min="329" max="329" width="28" style="164" customWidth="1"/>
    <col min="330" max="330" width="24.5703125" style="164" customWidth="1"/>
    <col min="331" max="331" width="1.42578125" style="164" customWidth="1"/>
    <col min="332" max="333" width="7.7109375" style="164" customWidth="1"/>
    <col min="334" max="334" width="7.85546875" style="164" customWidth="1"/>
    <col min="335" max="335" width="8.5703125" style="164" customWidth="1"/>
    <col min="336" max="336" width="28" style="164" customWidth="1"/>
    <col min="337" max="337" width="24.5703125" style="164" customWidth="1"/>
    <col min="338" max="338" width="0.5703125" style="164" customWidth="1"/>
    <col min="339" max="340" width="7.7109375" style="164" customWidth="1"/>
    <col min="341" max="341" width="7.85546875" style="164" customWidth="1"/>
    <col min="342" max="342" width="8.5703125" style="164" customWidth="1"/>
    <col min="343" max="343" width="28" style="164" customWidth="1"/>
    <col min="344" max="344" width="24.5703125" style="164" customWidth="1"/>
    <col min="345" max="508" width="11.42578125" style="164"/>
    <col min="509" max="509" width="1.140625" style="164" customWidth="1"/>
    <col min="510" max="510" width="6" style="164" customWidth="1"/>
    <col min="511" max="511" width="17.7109375" style="164" customWidth="1"/>
    <col min="512" max="512" width="7" style="164" customWidth="1"/>
    <col min="513" max="513" width="25.140625" style="164" customWidth="1"/>
    <col min="514" max="514" width="7.7109375" style="164" customWidth="1"/>
    <col min="515" max="515" width="17.5703125" style="164" customWidth="1"/>
    <col min="516" max="517" width="18.85546875" style="164" customWidth="1"/>
    <col min="518" max="518" width="21.85546875" style="164" customWidth="1"/>
    <col min="519" max="519" width="19" style="164" customWidth="1"/>
    <col min="520" max="520" width="13.7109375" style="164" customWidth="1"/>
    <col min="521" max="521" width="12.42578125" style="164" customWidth="1"/>
    <col min="522" max="522" width="12.140625" style="164" customWidth="1"/>
    <col min="523" max="523" width="14.140625" style="164" customWidth="1"/>
    <col min="524" max="524" width="13.5703125" style="164" customWidth="1"/>
    <col min="525" max="525" width="1.28515625" style="164" customWidth="1"/>
    <col min="526" max="527" width="7.7109375" style="164" customWidth="1"/>
    <col min="528" max="528" width="7.85546875" style="164" customWidth="1"/>
    <col min="529" max="529" width="8.85546875" style="164" customWidth="1"/>
    <col min="530" max="530" width="15.42578125" style="164" customWidth="1"/>
    <col min="531" max="531" width="23" style="164" customWidth="1"/>
    <col min="532" max="533" width="7.7109375" style="164" customWidth="1"/>
    <col min="534" max="534" width="7.85546875" style="164" customWidth="1"/>
    <col min="535" max="535" width="8.5703125" style="164" customWidth="1"/>
    <col min="536" max="537" width="16.7109375" style="164" customWidth="1"/>
    <col min="538" max="538" width="1.140625" style="164" customWidth="1"/>
    <col min="539" max="540" width="7.7109375" style="164" customWidth="1"/>
    <col min="541" max="541" width="7.85546875" style="164" customWidth="1"/>
    <col min="542" max="542" width="8.5703125" style="164" customWidth="1"/>
    <col min="543" max="543" width="23.42578125" style="164" customWidth="1"/>
    <col min="544" max="544" width="21.140625" style="164" customWidth="1"/>
    <col min="545" max="545" width="0.7109375" style="164" customWidth="1"/>
    <col min="546" max="547" width="7.7109375" style="164" customWidth="1"/>
    <col min="548" max="548" width="7.85546875" style="164" customWidth="1"/>
    <col min="549" max="549" width="8.5703125" style="164" customWidth="1"/>
    <col min="550" max="550" width="19" style="164" customWidth="1"/>
    <col min="551" max="551" width="20.140625" style="164" customWidth="1"/>
    <col min="552" max="552" width="0.85546875" style="164" customWidth="1"/>
    <col min="553" max="554" width="7.7109375" style="164" customWidth="1"/>
    <col min="555" max="555" width="7.85546875" style="164" customWidth="1"/>
    <col min="556" max="556" width="8.5703125" style="164" customWidth="1"/>
    <col min="557" max="557" width="28" style="164" customWidth="1"/>
    <col min="558" max="558" width="24.5703125" style="164" customWidth="1"/>
    <col min="559" max="559" width="1.42578125" style="164" customWidth="1"/>
    <col min="560" max="561" width="7.7109375" style="164" customWidth="1"/>
    <col min="562" max="562" width="7.85546875" style="164" customWidth="1"/>
    <col min="563" max="563" width="8.5703125" style="164" customWidth="1"/>
    <col min="564" max="564" width="28" style="164" customWidth="1"/>
    <col min="565" max="565" width="24.5703125" style="164" customWidth="1"/>
    <col min="566" max="566" width="1" style="164" customWidth="1"/>
    <col min="567" max="568" width="7.7109375" style="164" customWidth="1"/>
    <col min="569" max="569" width="7.85546875" style="164" customWidth="1"/>
    <col min="570" max="570" width="8.5703125" style="164" customWidth="1"/>
    <col min="571" max="571" width="28" style="164" customWidth="1"/>
    <col min="572" max="572" width="24.5703125" style="164" customWidth="1"/>
    <col min="573" max="573" width="1.28515625" style="164" customWidth="1"/>
    <col min="574" max="575" width="7.7109375" style="164" customWidth="1"/>
    <col min="576" max="576" width="7.85546875" style="164" customWidth="1"/>
    <col min="577" max="577" width="8.5703125" style="164" customWidth="1"/>
    <col min="578" max="578" width="28" style="164" customWidth="1"/>
    <col min="579" max="579" width="24.5703125" style="164" customWidth="1"/>
    <col min="580" max="580" width="1.42578125" style="164" customWidth="1"/>
    <col min="581" max="582" width="7.7109375" style="164" customWidth="1"/>
    <col min="583" max="583" width="7.85546875" style="164" customWidth="1"/>
    <col min="584" max="584" width="8.5703125" style="164" customWidth="1"/>
    <col min="585" max="585" width="28" style="164" customWidth="1"/>
    <col min="586" max="586" width="24.5703125" style="164" customWidth="1"/>
    <col min="587" max="587" width="1.42578125" style="164" customWidth="1"/>
    <col min="588" max="589" width="7.7109375" style="164" customWidth="1"/>
    <col min="590" max="590" width="7.85546875" style="164" customWidth="1"/>
    <col min="591" max="591" width="8.5703125" style="164" customWidth="1"/>
    <col min="592" max="592" width="28" style="164" customWidth="1"/>
    <col min="593" max="593" width="24.5703125" style="164" customWidth="1"/>
    <col min="594" max="594" width="0.5703125" style="164" customWidth="1"/>
    <col min="595" max="596" width="7.7109375" style="164" customWidth="1"/>
    <col min="597" max="597" width="7.85546875" style="164" customWidth="1"/>
    <col min="598" max="598" width="8.5703125" style="164" customWidth="1"/>
    <col min="599" max="599" width="28" style="164" customWidth="1"/>
    <col min="600" max="600" width="24.5703125" style="164" customWidth="1"/>
    <col min="601" max="764" width="11.42578125" style="164"/>
    <col min="765" max="765" width="1.140625" style="164" customWidth="1"/>
    <col min="766" max="766" width="6" style="164" customWidth="1"/>
    <col min="767" max="767" width="17.7109375" style="164" customWidth="1"/>
    <col min="768" max="768" width="7" style="164" customWidth="1"/>
    <col min="769" max="769" width="25.140625" style="164" customWidth="1"/>
    <col min="770" max="770" width="7.7109375" style="164" customWidth="1"/>
    <col min="771" max="771" width="17.5703125" style="164" customWidth="1"/>
    <col min="772" max="773" width="18.85546875" style="164" customWidth="1"/>
    <col min="774" max="774" width="21.85546875" style="164" customWidth="1"/>
    <col min="775" max="775" width="19" style="164" customWidth="1"/>
    <col min="776" max="776" width="13.7109375" style="164" customWidth="1"/>
    <col min="777" max="777" width="12.42578125" style="164" customWidth="1"/>
    <col min="778" max="778" width="12.140625" style="164" customWidth="1"/>
    <col min="779" max="779" width="14.140625" style="164" customWidth="1"/>
    <col min="780" max="780" width="13.5703125" style="164" customWidth="1"/>
    <col min="781" max="781" width="1.28515625" style="164" customWidth="1"/>
    <col min="782" max="783" width="7.7109375" style="164" customWidth="1"/>
    <col min="784" max="784" width="7.85546875" style="164" customWidth="1"/>
    <col min="785" max="785" width="8.85546875" style="164" customWidth="1"/>
    <col min="786" max="786" width="15.42578125" style="164" customWidth="1"/>
    <col min="787" max="787" width="23" style="164" customWidth="1"/>
    <col min="788" max="789" width="7.7109375" style="164" customWidth="1"/>
    <col min="790" max="790" width="7.85546875" style="164" customWidth="1"/>
    <col min="791" max="791" width="8.5703125" style="164" customWidth="1"/>
    <col min="792" max="793" width="16.7109375" style="164" customWidth="1"/>
    <col min="794" max="794" width="1.140625" style="164" customWidth="1"/>
    <col min="795" max="796" width="7.7109375" style="164" customWidth="1"/>
    <col min="797" max="797" width="7.85546875" style="164" customWidth="1"/>
    <col min="798" max="798" width="8.5703125" style="164" customWidth="1"/>
    <col min="799" max="799" width="23.42578125" style="164" customWidth="1"/>
    <col min="800" max="800" width="21.140625" style="164" customWidth="1"/>
    <col min="801" max="801" width="0.7109375" style="164" customWidth="1"/>
    <col min="802" max="803" width="7.7109375" style="164" customWidth="1"/>
    <col min="804" max="804" width="7.85546875" style="164" customWidth="1"/>
    <col min="805" max="805" width="8.5703125" style="164" customWidth="1"/>
    <col min="806" max="806" width="19" style="164" customWidth="1"/>
    <col min="807" max="807" width="20.140625" style="164" customWidth="1"/>
    <col min="808" max="808" width="0.85546875" style="164" customWidth="1"/>
    <col min="809" max="810" width="7.7109375" style="164" customWidth="1"/>
    <col min="811" max="811" width="7.85546875" style="164" customWidth="1"/>
    <col min="812" max="812" width="8.5703125" style="164" customWidth="1"/>
    <col min="813" max="813" width="28" style="164" customWidth="1"/>
    <col min="814" max="814" width="24.5703125" style="164" customWidth="1"/>
    <col min="815" max="815" width="1.42578125" style="164" customWidth="1"/>
    <col min="816" max="817" width="7.7109375" style="164" customWidth="1"/>
    <col min="818" max="818" width="7.85546875" style="164" customWidth="1"/>
    <col min="819" max="819" width="8.5703125" style="164" customWidth="1"/>
    <col min="820" max="820" width="28" style="164" customWidth="1"/>
    <col min="821" max="821" width="24.5703125" style="164" customWidth="1"/>
    <col min="822" max="822" width="1" style="164" customWidth="1"/>
    <col min="823" max="824" width="7.7109375" style="164" customWidth="1"/>
    <col min="825" max="825" width="7.85546875" style="164" customWidth="1"/>
    <col min="826" max="826" width="8.5703125" style="164" customWidth="1"/>
    <col min="827" max="827" width="28" style="164" customWidth="1"/>
    <col min="828" max="828" width="24.5703125" style="164" customWidth="1"/>
    <col min="829" max="829" width="1.28515625" style="164" customWidth="1"/>
    <col min="830" max="831" width="7.7109375" style="164" customWidth="1"/>
    <col min="832" max="832" width="7.85546875" style="164" customWidth="1"/>
    <col min="833" max="833" width="8.5703125" style="164" customWidth="1"/>
    <col min="834" max="834" width="28" style="164" customWidth="1"/>
    <col min="835" max="835" width="24.5703125" style="164" customWidth="1"/>
    <col min="836" max="836" width="1.42578125" style="164" customWidth="1"/>
    <col min="837" max="838" width="7.7109375" style="164" customWidth="1"/>
    <col min="839" max="839" width="7.85546875" style="164" customWidth="1"/>
    <col min="840" max="840" width="8.5703125" style="164" customWidth="1"/>
    <col min="841" max="841" width="28" style="164" customWidth="1"/>
    <col min="842" max="842" width="24.5703125" style="164" customWidth="1"/>
    <col min="843" max="843" width="1.42578125" style="164" customWidth="1"/>
    <col min="844" max="845" width="7.7109375" style="164" customWidth="1"/>
    <col min="846" max="846" width="7.85546875" style="164" customWidth="1"/>
    <col min="847" max="847" width="8.5703125" style="164" customWidth="1"/>
    <col min="848" max="848" width="28" style="164" customWidth="1"/>
    <col min="849" max="849" width="24.5703125" style="164" customWidth="1"/>
    <col min="850" max="850" width="0.5703125" style="164" customWidth="1"/>
    <col min="851" max="852" width="7.7109375" style="164" customWidth="1"/>
    <col min="853" max="853" width="7.85546875" style="164" customWidth="1"/>
    <col min="854" max="854" width="8.5703125" style="164" customWidth="1"/>
    <col min="855" max="855" width="28" style="164" customWidth="1"/>
    <col min="856" max="856" width="24.5703125" style="164" customWidth="1"/>
    <col min="857" max="1020" width="11.42578125" style="164"/>
    <col min="1021" max="1021" width="1.140625" style="164" customWidth="1"/>
    <col min="1022" max="1022" width="6" style="164" customWidth="1"/>
    <col min="1023" max="1023" width="17.7109375" style="164" customWidth="1"/>
    <col min="1024" max="1024" width="7" style="164" customWidth="1"/>
    <col min="1025" max="1025" width="25.140625" style="164" customWidth="1"/>
    <col min="1026" max="1026" width="7.7109375" style="164" customWidth="1"/>
    <col min="1027" max="1027" width="17.5703125" style="164" customWidth="1"/>
    <col min="1028" max="1029" width="18.85546875" style="164" customWidth="1"/>
    <col min="1030" max="1030" width="21.85546875" style="164" customWidth="1"/>
    <col min="1031" max="1031" width="19" style="164" customWidth="1"/>
    <col min="1032" max="1032" width="13.7109375" style="164" customWidth="1"/>
    <col min="1033" max="1033" width="12.42578125" style="164" customWidth="1"/>
    <col min="1034" max="1034" width="12.140625" style="164" customWidth="1"/>
    <col min="1035" max="1035" width="14.140625" style="164" customWidth="1"/>
    <col min="1036" max="1036" width="13.5703125" style="164" customWidth="1"/>
    <col min="1037" max="1037" width="1.28515625" style="164" customWidth="1"/>
    <col min="1038" max="1039" width="7.7109375" style="164" customWidth="1"/>
    <col min="1040" max="1040" width="7.85546875" style="164" customWidth="1"/>
    <col min="1041" max="1041" width="8.85546875" style="164" customWidth="1"/>
    <col min="1042" max="1042" width="15.42578125" style="164" customWidth="1"/>
    <col min="1043" max="1043" width="23" style="164" customWidth="1"/>
    <col min="1044" max="1045" width="7.7109375" style="164" customWidth="1"/>
    <col min="1046" max="1046" width="7.85546875" style="164" customWidth="1"/>
    <col min="1047" max="1047" width="8.5703125" style="164" customWidth="1"/>
    <col min="1048" max="1049" width="16.7109375" style="164" customWidth="1"/>
    <col min="1050" max="1050" width="1.140625" style="164" customWidth="1"/>
    <col min="1051" max="1052" width="7.7109375" style="164" customWidth="1"/>
    <col min="1053" max="1053" width="7.85546875" style="164" customWidth="1"/>
    <col min="1054" max="1054" width="8.5703125" style="164" customWidth="1"/>
    <col min="1055" max="1055" width="23.42578125" style="164" customWidth="1"/>
    <col min="1056" max="1056" width="21.140625" style="164" customWidth="1"/>
    <col min="1057" max="1057" width="0.7109375" style="164" customWidth="1"/>
    <col min="1058" max="1059" width="7.7109375" style="164" customWidth="1"/>
    <col min="1060" max="1060" width="7.85546875" style="164" customWidth="1"/>
    <col min="1061" max="1061" width="8.5703125" style="164" customWidth="1"/>
    <col min="1062" max="1062" width="19" style="164" customWidth="1"/>
    <col min="1063" max="1063" width="20.140625" style="164" customWidth="1"/>
    <col min="1064" max="1064" width="0.85546875" style="164" customWidth="1"/>
    <col min="1065" max="1066" width="7.7109375" style="164" customWidth="1"/>
    <col min="1067" max="1067" width="7.85546875" style="164" customWidth="1"/>
    <col min="1068" max="1068" width="8.5703125" style="164" customWidth="1"/>
    <col min="1069" max="1069" width="28" style="164" customWidth="1"/>
    <col min="1070" max="1070" width="24.5703125" style="164" customWidth="1"/>
    <col min="1071" max="1071" width="1.42578125" style="164" customWidth="1"/>
    <col min="1072" max="1073" width="7.7109375" style="164" customWidth="1"/>
    <col min="1074" max="1074" width="7.85546875" style="164" customWidth="1"/>
    <col min="1075" max="1075" width="8.5703125" style="164" customWidth="1"/>
    <col min="1076" max="1076" width="28" style="164" customWidth="1"/>
    <col min="1077" max="1077" width="24.5703125" style="164" customWidth="1"/>
    <col min="1078" max="1078" width="1" style="164" customWidth="1"/>
    <col min="1079" max="1080" width="7.7109375" style="164" customWidth="1"/>
    <col min="1081" max="1081" width="7.85546875" style="164" customWidth="1"/>
    <col min="1082" max="1082" width="8.5703125" style="164" customWidth="1"/>
    <col min="1083" max="1083" width="28" style="164" customWidth="1"/>
    <col min="1084" max="1084" width="24.5703125" style="164" customWidth="1"/>
    <col min="1085" max="1085" width="1.28515625" style="164" customWidth="1"/>
    <col min="1086" max="1087" width="7.7109375" style="164" customWidth="1"/>
    <col min="1088" max="1088" width="7.85546875" style="164" customWidth="1"/>
    <col min="1089" max="1089" width="8.5703125" style="164" customWidth="1"/>
    <col min="1090" max="1090" width="28" style="164" customWidth="1"/>
    <col min="1091" max="1091" width="24.5703125" style="164" customWidth="1"/>
    <col min="1092" max="1092" width="1.42578125" style="164" customWidth="1"/>
    <col min="1093" max="1094" width="7.7109375" style="164" customWidth="1"/>
    <col min="1095" max="1095" width="7.85546875" style="164" customWidth="1"/>
    <col min="1096" max="1096" width="8.5703125" style="164" customWidth="1"/>
    <col min="1097" max="1097" width="28" style="164" customWidth="1"/>
    <col min="1098" max="1098" width="24.5703125" style="164" customWidth="1"/>
    <col min="1099" max="1099" width="1.42578125" style="164" customWidth="1"/>
    <col min="1100" max="1101" width="7.7109375" style="164" customWidth="1"/>
    <col min="1102" max="1102" width="7.85546875" style="164" customWidth="1"/>
    <col min="1103" max="1103" width="8.5703125" style="164" customWidth="1"/>
    <col min="1104" max="1104" width="28" style="164" customWidth="1"/>
    <col min="1105" max="1105" width="24.5703125" style="164" customWidth="1"/>
    <col min="1106" max="1106" width="0.5703125" style="164" customWidth="1"/>
    <col min="1107" max="1108" width="7.7109375" style="164" customWidth="1"/>
    <col min="1109" max="1109" width="7.85546875" style="164" customWidth="1"/>
    <col min="1110" max="1110" width="8.5703125" style="164" customWidth="1"/>
    <col min="1111" max="1111" width="28" style="164" customWidth="1"/>
    <col min="1112" max="1112" width="24.5703125" style="164" customWidth="1"/>
    <col min="1113" max="1276" width="11.42578125" style="164"/>
    <col min="1277" max="1277" width="1.140625" style="164" customWidth="1"/>
    <col min="1278" max="1278" width="6" style="164" customWidth="1"/>
    <col min="1279" max="1279" width="17.7109375" style="164" customWidth="1"/>
    <col min="1280" max="1280" width="7" style="164" customWidth="1"/>
    <col min="1281" max="1281" width="25.140625" style="164" customWidth="1"/>
    <col min="1282" max="1282" width="7.7109375" style="164" customWidth="1"/>
    <col min="1283" max="1283" width="17.5703125" style="164" customWidth="1"/>
    <col min="1284" max="1285" width="18.85546875" style="164" customWidth="1"/>
    <col min="1286" max="1286" width="21.85546875" style="164" customWidth="1"/>
    <col min="1287" max="1287" width="19" style="164" customWidth="1"/>
    <col min="1288" max="1288" width="13.7109375" style="164" customWidth="1"/>
    <col min="1289" max="1289" width="12.42578125" style="164" customWidth="1"/>
    <col min="1290" max="1290" width="12.140625" style="164" customWidth="1"/>
    <col min="1291" max="1291" width="14.140625" style="164" customWidth="1"/>
    <col min="1292" max="1292" width="13.5703125" style="164" customWidth="1"/>
    <col min="1293" max="1293" width="1.28515625" style="164" customWidth="1"/>
    <col min="1294" max="1295" width="7.7109375" style="164" customWidth="1"/>
    <col min="1296" max="1296" width="7.85546875" style="164" customWidth="1"/>
    <col min="1297" max="1297" width="8.85546875" style="164" customWidth="1"/>
    <col min="1298" max="1298" width="15.42578125" style="164" customWidth="1"/>
    <col min="1299" max="1299" width="23" style="164" customWidth="1"/>
    <col min="1300" max="1301" width="7.7109375" style="164" customWidth="1"/>
    <col min="1302" max="1302" width="7.85546875" style="164" customWidth="1"/>
    <col min="1303" max="1303" width="8.5703125" style="164" customWidth="1"/>
    <col min="1304" max="1305" width="16.7109375" style="164" customWidth="1"/>
    <col min="1306" max="1306" width="1.140625" style="164" customWidth="1"/>
    <col min="1307" max="1308" width="7.7109375" style="164" customWidth="1"/>
    <col min="1309" max="1309" width="7.85546875" style="164" customWidth="1"/>
    <col min="1310" max="1310" width="8.5703125" style="164" customWidth="1"/>
    <col min="1311" max="1311" width="23.42578125" style="164" customWidth="1"/>
    <col min="1312" max="1312" width="21.140625" style="164" customWidth="1"/>
    <col min="1313" max="1313" width="0.7109375" style="164" customWidth="1"/>
    <col min="1314" max="1315" width="7.7109375" style="164" customWidth="1"/>
    <col min="1316" max="1316" width="7.85546875" style="164" customWidth="1"/>
    <col min="1317" max="1317" width="8.5703125" style="164" customWidth="1"/>
    <col min="1318" max="1318" width="19" style="164" customWidth="1"/>
    <col min="1319" max="1319" width="20.140625" style="164" customWidth="1"/>
    <col min="1320" max="1320" width="0.85546875" style="164" customWidth="1"/>
    <col min="1321" max="1322" width="7.7109375" style="164" customWidth="1"/>
    <col min="1323" max="1323" width="7.85546875" style="164" customWidth="1"/>
    <col min="1324" max="1324" width="8.5703125" style="164" customWidth="1"/>
    <col min="1325" max="1325" width="28" style="164" customWidth="1"/>
    <col min="1326" max="1326" width="24.5703125" style="164" customWidth="1"/>
    <col min="1327" max="1327" width="1.42578125" style="164" customWidth="1"/>
    <col min="1328" max="1329" width="7.7109375" style="164" customWidth="1"/>
    <col min="1330" max="1330" width="7.85546875" style="164" customWidth="1"/>
    <col min="1331" max="1331" width="8.5703125" style="164" customWidth="1"/>
    <col min="1332" max="1332" width="28" style="164" customWidth="1"/>
    <col min="1333" max="1333" width="24.5703125" style="164" customWidth="1"/>
    <col min="1334" max="1334" width="1" style="164" customWidth="1"/>
    <col min="1335" max="1336" width="7.7109375" style="164" customWidth="1"/>
    <col min="1337" max="1337" width="7.85546875" style="164" customWidth="1"/>
    <col min="1338" max="1338" width="8.5703125" style="164" customWidth="1"/>
    <col min="1339" max="1339" width="28" style="164" customWidth="1"/>
    <col min="1340" max="1340" width="24.5703125" style="164" customWidth="1"/>
    <col min="1341" max="1341" width="1.28515625" style="164" customWidth="1"/>
    <col min="1342" max="1343" width="7.7109375" style="164" customWidth="1"/>
    <col min="1344" max="1344" width="7.85546875" style="164" customWidth="1"/>
    <col min="1345" max="1345" width="8.5703125" style="164" customWidth="1"/>
    <col min="1346" max="1346" width="28" style="164" customWidth="1"/>
    <col min="1347" max="1347" width="24.5703125" style="164" customWidth="1"/>
    <col min="1348" max="1348" width="1.42578125" style="164" customWidth="1"/>
    <col min="1349" max="1350" width="7.7109375" style="164" customWidth="1"/>
    <col min="1351" max="1351" width="7.85546875" style="164" customWidth="1"/>
    <col min="1352" max="1352" width="8.5703125" style="164" customWidth="1"/>
    <col min="1353" max="1353" width="28" style="164" customWidth="1"/>
    <col min="1354" max="1354" width="24.5703125" style="164" customWidth="1"/>
    <col min="1355" max="1355" width="1.42578125" style="164" customWidth="1"/>
    <col min="1356" max="1357" width="7.7109375" style="164" customWidth="1"/>
    <col min="1358" max="1358" width="7.85546875" style="164" customWidth="1"/>
    <col min="1359" max="1359" width="8.5703125" style="164" customWidth="1"/>
    <col min="1360" max="1360" width="28" style="164" customWidth="1"/>
    <col min="1361" max="1361" width="24.5703125" style="164" customWidth="1"/>
    <col min="1362" max="1362" width="0.5703125" style="164" customWidth="1"/>
    <col min="1363" max="1364" width="7.7109375" style="164" customWidth="1"/>
    <col min="1365" max="1365" width="7.85546875" style="164" customWidth="1"/>
    <col min="1366" max="1366" width="8.5703125" style="164" customWidth="1"/>
    <col min="1367" max="1367" width="28" style="164" customWidth="1"/>
    <col min="1368" max="1368" width="24.5703125" style="164" customWidth="1"/>
    <col min="1369" max="1532" width="11.42578125" style="164"/>
    <col min="1533" max="1533" width="1.140625" style="164" customWidth="1"/>
    <col min="1534" max="1534" width="6" style="164" customWidth="1"/>
    <col min="1535" max="1535" width="17.7109375" style="164" customWidth="1"/>
    <col min="1536" max="1536" width="7" style="164" customWidth="1"/>
    <col min="1537" max="1537" width="25.140625" style="164" customWidth="1"/>
    <col min="1538" max="1538" width="7.7109375" style="164" customWidth="1"/>
    <col min="1539" max="1539" width="17.5703125" style="164" customWidth="1"/>
    <col min="1540" max="1541" width="18.85546875" style="164" customWidth="1"/>
    <col min="1542" max="1542" width="21.85546875" style="164" customWidth="1"/>
    <col min="1543" max="1543" width="19" style="164" customWidth="1"/>
    <col min="1544" max="1544" width="13.7109375" style="164" customWidth="1"/>
    <col min="1545" max="1545" width="12.42578125" style="164" customWidth="1"/>
    <col min="1546" max="1546" width="12.140625" style="164" customWidth="1"/>
    <col min="1547" max="1547" width="14.140625" style="164" customWidth="1"/>
    <col min="1548" max="1548" width="13.5703125" style="164" customWidth="1"/>
    <col min="1549" max="1549" width="1.28515625" style="164" customWidth="1"/>
    <col min="1550" max="1551" width="7.7109375" style="164" customWidth="1"/>
    <col min="1552" max="1552" width="7.85546875" style="164" customWidth="1"/>
    <col min="1553" max="1553" width="8.85546875" style="164" customWidth="1"/>
    <col min="1554" max="1554" width="15.42578125" style="164" customWidth="1"/>
    <col min="1555" max="1555" width="23" style="164" customWidth="1"/>
    <col min="1556" max="1557" width="7.7109375" style="164" customWidth="1"/>
    <col min="1558" max="1558" width="7.85546875" style="164" customWidth="1"/>
    <col min="1559" max="1559" width="8.5703125" style="164" customWidth="1"/>
    <col min="1560" max="1561" width="16.7109375" style="164" customWidth="1"/>
    <col min="1562" max="1562" width="1.140625" style="164" customWidth="1"/>
    <col min="1563" max="1564" width="7.7109375" style="164" customWidth="1"/>
    <col min="1565" max="1565" width="7.85546875" style="164" customWidth="1"/>
    <col min="1566" max="1566" width="8.5703125" style="164" customWidth="1"/>
    <col min="1567" max="1567" width="23.42578125" style="164" customWidth="1"/>
    <col min="1568" max="1568" width="21.140625" style="164" customWidth="1"/>
    <col min="1569" max="1569" width="0.7109375" style="164" customWidth="1"/>
    <col min="1570" max="1571" width="7.7109375" style="164" customWidth="1"/>
    <col min="1572" max="1572" width="7.85546875" style="164" customWidth="1"/>
    <col min="1573" max="1573" width="8.5703125" style="164" customWidth="1"/>
    <col min="1574" max="1574" width="19" style="164" customWidth="1"/>
    <col min="1575" max="1575" width="20.140625" style="164" customWidth="1"/>
    <col min="1576" max="1576" width="0.85546875" style="164" customWidth="1"/>
    <col min="1577" max="1578" width="7.7109375" style="164" customWidth="1"/>
    <col min="1579" max="1579" width="7.85546875" style="164" customWidth="1"/>
    <col min="1580" max="1580" width="8.5703125" style="164" customWidth="1"/>
    <col min="1581" max="1581" width="28" style="164" customWidth="1"/>
    <col min="1582" max="1582" width="24.5703125" style="164" customWidth="1"/>
    <col min="1583" max="1583" width="1.42578125" style="164" customWidth="1"/>
    <col min="1584" max="1585" width="7.7109375" style="164" customWidth="1"/>
    <col min="1586" max="1586" width="7.85546875" style="164" customWidth="1"/>
    <col min="1587" max="1587" width="8.5703125" style="164" customWidth="1"/>
    <col min="1588" max="1588" width="28" style="164" customWidth="1"/>
    <col min="1589" max="1589" width="24.5703125" style="164" customWidth="1"/>
    <col min="1590" max="1590" width="1" style="164" customWidth="1"/>
    <col min="1591" max="1592" width="7.7109375" style="164" customWidth="1"/>
    <col min="1593" max="1593" width="7.85546875" style="164" customWidth="1"/>
    <col min="1594" max="1594" width="8.5703125" style="164" customWidth="1"/>
    <col min="1595" max="1595" width="28" style="164" customWidth="1"/>
    <col min="1596" max="1596" width="24.5703125" style="164" customWidth="1"/>
    <col min="1597" max="1597" width="1.28515625" style="164" customWidth="1"/>
    <col min="1598" max="1599" width="7.7109375" style="164" customWidth="1"/>
    <col min="1600" max="1600" width="7.85546875" style="164" customWidth="1"/>
    <col min="1601" max="1601" width="8.5703125" style="164" customWidth="1"/>
    <col min="1602" max="1602" width="28" style="164" customWidth="1"/>
    <col min="1603" max="1603" width="24.5703125" style="164" customWidth="1"/>
    <col min="1604" max="1604" width="1.42578125" style="164" customWidth="1"/>
    <col min="1605" max="1606" width="7.7109375" style="164" customWidth="1"/>
    <col min="1607" max="1607" width="7.85546875" style="164" customWidth="1"/>
    <col min="1608" max="1608" width="8.5703125" style="164" customWidth="1"/>
    <col min="1609" max="1609" width="28" style="164" customWidth="1"/>
    <col min="1610" max="1610" width="24.5703125" style="164" customWidth="1"/>
    <col min="1611" max="1611" width="1.42578125" style="164" customWidth="1"/>
    <col min="1612" max="1613" width="7.7109375" style="164" customWidth="1"/>
    <col min="1614" max="1614" width="7.85546875" style="164" customWidth="1"/>
    <col min="1615" max="1615" width="8.5703125" style="164" customWidth="1"/>
    <col min="1616" max="1616" width="28" style="164" customWidth="1"/>
    <col min="1617" max="1617" width="24.5703125" style="164" customWidth="1"/>
    <col min="1618" max="1618" width="0.5703125" style="164" customWidth="1"/>
    <col min="1619" max="1620" width="7.7109375" style="164" customWidth="1"/>
    <col min="1621" max="1621" width="7.85546875" style="164" customWidth="1"/>
    <col min="1622" max="1622" width="8.5703125" style="164" customWidth="1"/>
    <col min="1623" max="1623" width="28" style="164" customWidth="1"/>
    <col min="1624" max="1624" width="24.5703125" style="164" customWidth="1"/>
    <col min="1625" max="1788" width="11.42578125" style="164"/>
    <col min="1789" max="1789" width="1.140625" style="164" customWidth="1"/>
    <col min="1790" max="1790" width="6" style="164" customWidth="1"/>
    <col min="1791" max="1791" width="17.7109375" style="164" customWidth="1"/>
    <col min="1792" max="1792" width="7" style="164" customWidth="1"/>
    <col min="1793" max="1793" width="25.140625" style="164" customWidth="1"/>
    <col min="1794" max="1794" width="7.7109375" style="164" customWidth="1"/>
    <col min="1795" max="1795" width="17.5703125" style="164" customWidth="1"/>
    <col min="1796" max="1797" width="18.85546875" style="164" customWidth="1"/>
    <col min="1798" max="1798" width="21.85546875" style="164" customWidth="1"/>
    <col min="1799" max="1799" width="19" style="164" customWidth="1"/>
    <col min="1800" max="1800" width="13.7109375" style="164" customWidth="1"/>
    <col min="1801" max="1801" width="12.42578125" style="164" customWidth="1"/>
    <col min="1802" max="1802" width="12.140625" style="164" customWidth="1"/>
    <col min="1803" max="1803" width="14.140625" style="164" customWidth="1"/>
    <col min="1804" max="1804" width="13.5703125" style="164" customWidth="1"/>
    <col min="1805" max="1805" width="1.28515625" style="164" customWidth="1"/>
    <col min="1806" max="1807" width="7.7109375" style="164" customWidth="1"/>
    <col min="1808" max="1808" width="7.85546875" style="164" customWidth="1"/>
    <col min="1809" max="1809" width="8.85546875" style="164" customWidth="1"/>
    <col min="1810" max="1810" width="15.42578125" style="164" customWidth="1"/>
    <col min="1811" max="1811" width="23" style="164" customWidth="1"/>
    <col min="1812" max="1813" width="7.7109375" style="164" customWidth="1"/>
    <col min="1814" max="1814" width="7.85546875" style="164" customWidth="1"/>
    <col min="1815" max="1815" width="8.5703125" style="164" customWidth="1"/>
    <col min="1816" max="1817" width="16.7109375" style="164" customWidth="1"/>
    <col min="1818" max="1818" width="1.140625" style="164" customWidth="1"/>
    <col min="1819" max="1820" width="7.7109375" style="164" customWidth="1"/>
    <col min="1821" max="1821" width="7.85546875" style="164" customWidth="1"/>
    <col min="1822" max="1822" width="8.5703125" style="164" customWidth="1"/>
    <col min="1823" max="1823" width="23.42578125" style="164" customWidth="1"/>
    <col min="1824" max="1824" width="21.140625" style="164" customWidth="1"/>
    <col min="1825" max="1825" width="0.7109375" style="164" customWidth="1"/>
    <col min="1826" max="1827" width="7.7109375" style="164" customWidth="1"/>
    <col min="1828" max="1828" width="7.85546875" style="164" customWidth="1"/>
    <col min="1829" max="1829" width="8.5703125" style="164" customWidth="1"/>
    <col min="1830" max="1830" width="19" style="164" customWidth="1"/>
    <col min="1831" max="1831" width="20.140625" style="164" customWidth="1"/>
    <col min="1832" max="1832" width="0.85546875" style="164" customWidth="1"/>
    <col min="1833" max="1834" width="7.7109375" style="164" customWidth="1"/>
    <col min="1835" max="1835" width="7.85546875" style="164" customWidth="1"/>
    <col min="1836" max="1836" width="8.5703125" style="164" customWidth="1"/>
    <col min="1837" max="1837" width="28" style="164" customWidth="1"/>
    <col min="1838" max="1838" width="24.5703125" style="164" customWidth="1"/>
    <col min="1839" max="1839" width="1.42578125" style="164" customWidth="1"/>
    <col min="1840" max="1841" width="7.7109375" style="164" customWidth="1"/>
    <col min="1842" max="1842" width="7.85546875" style="164" customWidth="1"/>
    <col min="1843" max="1843" width="8.5703125" style="164" customWidth="1"/>
    <col min="1844" max="1844" width="28" style="164" customWidth="1"/>
    <col min="1845" max="1845" width="24.5703125" style="164" customWidth="1"/>
    <col min="1846" max="1846" width="1" style="164" customWidth="1"/>
    <col min="1847" max="1848" width="7.7109375" style="164" customWidth="1"/>
    <col min="1849" max="1849" width="7.85546875" style="164" customWidth="1"/>
    <col min="1850" max="1850" width="8.5703125" style="164" customWidth="1"/>
    <col min="1851" max="1851" width="28" style="164" customWidth="1"/>
    <col min="1852" max="1852" width="24.5703125" style="164" customWidth="1"/>
    <col min="1853" max="1853" width="1.28515625" style="164" customWidth="1"/>
    <col min="1854" max="1855" width="7.7109375" style="164" customWidth="1"/>
    <col min="1856" max="1856" width="7.85546875" style="164" customWidth="1"/>
    <col min="1857" max="1857" width="8.5703125" style="164" customWidth="1"/>
    <col min="1858" max="1858" width="28" style="164" customWidth="1"/>
    <col min="1859" max="1859" width="24.5703125" style="164" customWidth="1"/>
    <col min="1860" max="1860" width="1.42578125" style="164" customWidth="1"/>
    <col min="1861" max="1862" width="7.7109375" style="164" customWidth="1"/>
    <col min="1863" max="1863" width="7.85546875" style="164" customWidth="1"/>
    <col min="1864" max="1864" width="8.5703125" style="164" customWidth="1"/>
    <col min="1865" max="1865" width="28" style="164" customWidth="1"/>
    <col min="1866" max="1866" width="24.5703125" style="164" customWidth="1"/>
    <col min="1867" max="1867" width="1.42578125" style="164" customWidth="1"/>
    <col min="1868" max="1869" width="7.7109375" style="164" customWidth="1"/>
    <col min="1870" max="1870" width="7.85546875" style="164" customWidth="1"/>
    <col min="1871" max="1871" width="8.5703125" style="164" customWidth="1"/>
    <col min="1872" max="1872" width="28" style="164" customWidth="1"/>
    <col min="1873" max="1873" width="24.5703125" style="164" customWidth="1"/>
    <col min="1874" max="1874" width="0.5703125" style="164" customWidth="1"/>
    <col min="1875" max="1876" width="7.7109375" style="164" customWidth="1"/>
    <col min="1877" max="1877" width="7.85546875" style="164" customWidth="1"/>
    <col min="1878" max="1878" width="8.5703125" style="164" customWidth="1"/>
    <col min="1879" max="1879" width="28" style="164" customWidth="1"/>
    <col min="1880" max="1880" width="24.5703125" style="164" customWidth="1"/>
    <col min="1881" max="2044" width="11.42578125" style="164"/>
    <col min="2045" max="2045" width="1.140625" style="164" customWidth="1"/>
    <col min="2046" max="2046" width="6" style="164" customWidth="1"/>
    <col min="2047" max="2047" width="17.7109375" style="164" customWidth="1"/>
    <col min="2048" max="2048" width="7" style="164" customWidth="1"/>
    <col min="2049" max="2049" width="25.140625" style="164" customWidth="1"/>
    <col min="2050" max="2050" width="7.7109375" style="164" customWidth="1"/>
    <col min="2051" max="2051" width="17.5703125" style="164" customWidth="1"/>
    <col min="2052" max="2053" width="18.85546875" style="164" customWidth="1"/>
    <col min="2054" max="2054" width="21.85546875" style="164" customWidth="1"/>
    <col min="2055" max="2055" width="19" style="164" customWidth="1"/>
    <col min="2056" max="2056" width="13.7109375" style="164" customWidth="1"/>
    <col min="2057" max="2057" width="12.42578125" style="164" customWidth="1"/>
    <col min="2058" max="2058" width="12.140625" style="164" customWidth="1"/>
    <col min="2059" max="2059" width="14.140625" style="164" customWidth="1"/>
    <col min="2060" max="2060" width="13.5703125" style="164" customWidth="1"/>
    <col min="2061" max="2061" width="1.28515625" style="164" customWidth="1"/>
    <col min="2062" max="2063" width="7.7109375" style="164" customWidth="1"/>
    <col min="2064" max="2064" width="7.85546875" style="164" customWidth="1"/>
    <col min="2065" max="2065" width="8.85546875" style="164" customWidth="1"/>
    <col min="2066" max="2066" width="15.42578125" style="164" customWidth="1"/>
    <col min="2067" max="2067" width="23" style="164" customWidth="1"/>
    <col min="2068" max="2069" width="7.7109375" style="164" customWidth="1"/>
    <col min="2070" max="2070" width="7.85546875" style="164" customWidth="1"/>
    <col min="2071" max="2071" width="8.5703125" style="164" customWidth="1"/>
    <col min="2072" max="2073" width="16.7109375" style="164" customWidth="1"/>
    <col min="2074" max="2074" width="1.140625" style="164" customWidth="1"/>
    <col min="2075" max="2076" width="7.7109375" style="164" customWidth="1"/>
    <col min="2077" max="2077" width="7.85546875" style="164" customWidth="1"/>
    <col min="2078" max="2078" width="8.5703125" style="164" customWidth="1"/>
    <col min="2079" max="2079" width="23.42578125" style="164" customWidth="1"/>
    <col min="2080" max="2080" width="21.140625" style="164" customWidth="1"/>
    <col min="2081" max="2081" width="0.7109375" style="164" customWidth="1"/>
    <col min="2082" max="2083" width="7.7109375" style="164" customWidth="1"/>
    <col min="2084" max="2084" width="7.85546875" style="164" customWidth="1"/>
    <col min="2085" max="2085" width="8.5703125" style="164" customWidth="1"/>
    <col min="2086" max="2086" width="19" style="164" customWidth="1"/>
    <col min="2087" max="2087" width="20.140625" style="164" customWidth="1"/>
    <col min="2088" max="2088" width="0.85546875" style="164" customWidth="1"/>
    <col min="2089" max="2090" width="7.7109375" style="164" customWidth="1"/>
    <col min="2091" max="2091" width="7.85546875" style="164" customWidth="1"/>
    <col min="2092" max="2092" width="8.5703125" style="164" customWidth="1"/>
    <col min="2093" max="2093" width="28" style="164" customWidth="1"/>
    <col min="2094" max="2094" width="24.5703125" style="164" customWidth="1"/>
    <col min="2095" max="2095" width="1.42578125" style="164" customWidth="1"/>
    <col min="2096" max="2097" width="7.7109375" style="164" customWidth="1"/>
    <col min="2098" max="2098" width="7.85546875" style="164" customWidth="1"/>
    <col min="2099" max="2099" width="8.5703125" style="164" customWidth="1"/>
    <col min="2100" max="2100" width="28" style="164" customWidth="1"/>
    <col min="2101" max="2101" width="24.5703125" style="164" customWidth="1"/>
    <col min="2102" max="2102" width="1" style="164" customWidth="1"/>
    <col min="2103" max="2104" width="7.7109375" style="164" customWidth="1"/>
    <col min="2105" max="2105" width="7.85546875" style="164" customWidth="1"/>
    <col min="2106" max="2106" width="8.5703125" style="164" customWidth="1"/>
    <col min="2107" max="2107" width="28" style="164" customWidth="1"/>
    <col min="2108" max="2108" width="24.5703125" style="164" customWidth="1"/>
    <col min="2109" max="2109" width="1.28515625" style="164" customWidth="1"/>
    <col min="2110" max="2111" width="7.7109375" style="164" customWidth="1"/>
    <col min="2112" max="2112" width="7.85546875" style="164" customWidth="1"/>
    <col min="2113" max="2113" width="8.5703125" style="164" customWidth="1"/>
    <col min="2114" max="2114" width="28" style="164" customWidth="1"/>
    <col min="2115" max="2115" width="24.5703125" style="164" customWidth="1"/>
    <col min="2116" max="2116" width="1.42578125" style="164" customWidth="1"/>
    <col min="2117" max="2118" width="7.7109375" style="164" customWidth="1"/>
    <col min="2119" max="2119" width="7.85546875" style="164" customWidth="1"/>
    <col min="2120" max="2120" width="8.5703125" style="164" customWidth="1"/>
    <col min="2121" max="2121" width="28" style="164" customWidth="1"/>
    <col min="2122" max="2122" width="24.5703125" style="164" customWidth="1"/>
    <col min="2123" max="2123" width="1.42578125" style="164" customWidth="1"/>
    <col min="2124" max="2125" width="7.7109375" style="164" customWidth="1"/>
    <col min="2126" max="2126" width="7.85546875" style="164" customWidth="1"/>
    <col min="2127" max="2127" width="8.5703125" style="164" customWidth="1"/>
    <col min="2128" max="2128" width="28" style="164" customWidth="1"/>
    <col min="2129" max="2129" width="24.5703125" style="164" customWidth="1"/>
    <col min="2130" max="2130" width="0.5703125" style="164" customWidth="1"/>
    <col min="2131" max="2132" width="7.7109375" style="164" customWidth="1"/>
    <col min="2133" max="2133" width="7.85546875" style="164" customWidth="1"/>
    <col min="2134" max="2134" width="8.5703125" style="164" customWidth="1"/>
    <col min="2135" max="2135" width="28" style="164" customWidth="1"/>
    <col min="2136" max="2136" width="24.5703125" style="164" customWidth="1"/>
    <col min="2137" max="2300" width="11.42578125" style="164"/>
    <col min="2301" max="2301" width="1.140625" style="164" customWidth="1"/>
    <col min="2302" max="2302" width="6" style="164" customWidth="1"/>
    <col min="2303" max="2303" width="17.7109375" style="164" customWidth="1"/>
    <col min="2304" max="2304" width="7" style="164" customWidth="1"/>
    <col min="2305" max="2305" width="25.140625" style="164" customWidth="1"/>
    <col min="2306" max="2306" width="7.7109375" style="164" customWidth="1"/>
    <col min="2307" max="2307" width="17.5703125" style="164" customWidth="1"/>
    <col min="2308" max="2309" width="18.85546875" style="164" customWidth="1"/>
    <col min="2310" max="2310" width="21.85546875" style="164" customWidth="1"/>
    <col min="2311" max="2311" width="19" style="164" customWidth="1"/>
    <col min="2312" max="2312" width="13.7109375" style="164" customWidth="1"/>
    <col min="2313" max="2313" width="12.42578125" style="164" customWidth="1"/>
    <col min="2314" max="2314" width="12.140625" style="164" customWidth="1"/>
    <col min="2315" max="2315" width="14.140625" style="164" customWidth="1"/>
    <col min="2316" max="2316" width="13.5703125" style="164" customWidth="1"/>
    <col min="2317" max="2317" width="1.28515625" style="164" customWidth="1"/>
    <col min="2318" max="2319" width="7.7109375" style="164" customWidth="1"/>
    <col min="2320" max="2320" width="7.85546875" style="164" customWidth="1"/>
    <col min="2321" max="2321" width="8.85546875" style="164" customWidth="1"/>
    <col min="2322" max="2322" width="15.42578125" style="164" customWidth="1"/>
    <col min="2323" max="2323" width="23" style="164" customWidth="1"/>
    <col min="2324" max="2325" width="7.7109375" style="164" customWidth="1"/>
    <col min="2326" max="2326" width="7.85546875" style="164" customWidth="1"/>
    <col min="2327" max="2327" width="8.5703125" style="164" customWidth="1"/>
    <col min="2328" max="2329" width="16.7109375" style="164" customWidth="1"/>
    <col min="2330" max="2330" width="1.140625" style="164" customWidth="1"/>
    <col min="2331" max="2332" width="7.7109375" style="164" customWidth="1"/>
    <col min="2333" max="2333" width="7.85546875" style="164" customWidth="1"/>
    <col min="2334" max="2334" width="8.5703125" style="164" customWidth="1"/>
    <col min="2335" max="2335" width="23.42578125" style="164" customWidth="1"/>
    <col min="2336" max="2336" width="21.140625" style="164" customWidth="1"/>
    <col min="2337" max="2337" width="0.7109375" style="164" customWidth="1"/>
    <col min="2338" max="2339" width="7.7109375" style="164" customWidth="1"/>
    <col min="2340" max="2340" width="7.85546875" style="164" customWidth="1"/>
    <col min="2341" max="2341" width="8.5703125" style="164" customWidth="1"/>
    <col min="2342" max="2342" width="19" style="164" customWidth="1"/>
    <col min="2343" max="2343" width="20.140625" style="164" customWidth="1"/>
    <col min="2344" max="2344" width="0.85546875" style="164" customWidth="1"/>
    <col min="2345" max="2346" width="7.7109375" style="164" customWidth="1"/>
    <col min="2347" max="2347" width="7.85546875" style="164" customWidth="1"/>
    <col min="2348" max="2348" width="8.5703125" style="164" customWidth="1"/>
    <col min="2349" max="2349" width="28" style="164" customWidth="1"/>
    <col min="2350" max="2350" width="24.5703125" style="164" customWidth="1"/>
    <col min="2351" max="2351" width="1.42578125" style="164" customWidth="1"/>
    <col min="2352" max="2353" width="7.7109375" style="164" customWidth="1"/>
    <col min="2354" max="2354" width="7.85546875" style="164" customWidth="1"/>
    <col min="2355" max="2355" width="8.5703125" style="164" customWidth="1"/>
    <col min="2356" max="2356" width="28" style="164" customWidth="1"/>
    <col min="2357" max="2357" width="24.5703125" style="164" customWidth="1"/>
    <col min="2358" max="2358" width="1" style="164" customWidth="1"/>
    <col min="2359" max="2360" width="7.7109375" style="164" customWidth="1"/>
    <col min="2361" max="2361" width="7.85546875" style="164" customWidth="1"/>
    <col min="2362" max="2362" width="8.5703125" style="164" customWidth="1"/>
    <col min="2363" max="2363" width="28" style="164" customWidth="1"/>
    <col min="2364" max="2364" width="24.5703125" style="164" customWidth="1"/>
    <col min="2365" max="2365" width="1.28515625" style="164" customWidth="1"/>
    <col min="2366" max="2367" width="7.7109375" style="164" customWidth="1"/>
    <col min="2368" max="2368" width="7.85546875" style="164" customWidth="1"/>
    <col min="2369" max="2369" width="8.5703125" style="164" customWidth="1"/>
    <col min="2370" max="2370" width="28" style="164" customWidth="1"/>
    <col min="2371" max="2371" width="24.5703125" style="164" customWidth="1"/>
    <col min="2372" max="2372" width="1.42578125" style="164" customWidth="1"/>
    <col min="2373" max="2374" width="7.7109375" style="164" customWidth="1"/>
    <col min="2375" max="2375" width="7.85546875" style="164" customWidth="1"/>
    <col min="2376" max="2376" width="8.5703125" style="164" customWidth="1"/>
    <col min="2377" max="2377" width="28" style="164" customWidth="1"/>
    <col min="2378" max="2378" width="24.5703125" style="164" customWidth="1"/>
    <col min="2379" max="2379" width="1.42578125" style="164" customWidth="1"/>
    <col min="2380" max="2381" width="7.7109375" style="164" customWidth="1"/>
    <col min="2382" max="2382" width="7.85546875" style="164" customWidth="1"/>
    <col min="2383" max="2383" width="8.5703125" style="164" customWidth="1"/>
    <col min="2384" max="2384" width="28" style="164" customWidth="1"/>
    <col min="2385" max="2385" width="24.5703125" style="164" customWidth="1"/>
    <col min="2386" max="2386" width="0.5703125" style="164" customWidth="1"/>
    <col min="2387" max="2388" width="7.7109375" style="164" customWidth="1"/>
    <col min="2389" max="2389" width="7.85546875" style="164" customWidth="1"/>
    <col min="2390" max="2390" width="8.5703125" style="164" customWidth="1"/>
    <col min="2391" max="2391" width="28" style="164" customWidth="1"/>
    <col min="2392" max="2392" width="24.5703125" style="164" customWidth="1"/>
    <col min="2393" max="2556" width="11.42578125" style="164"/>
    <col min="2557" max="2557" width="1.140625" style="164" customWidth="1"/>
    <col min="2558" max="2558" width="6" style="164" customWidth="1"/>
    <col min="2559" max="2559" width="17.7109375" style="164" customWidth="1"/>
    <col min="2560" max="2560" width="7" style="164" customWidth="1"/>
    <col min="2561" max="2561" width="25.140625" style="164" customWidth="1"/>
    <col min="2562" max="2562" width="7.7109375" style="164" customWidth="1"/>
    <col min="2563" max="2563" width="17.5703125" style="164" customWidth="1"/>
    <col min="2564" max="2565" width="18.85546875" style="164" customWidth="1"/>
    <col min="2566" max="2566" width="21.85546875" style="164" customWidth="1"/>
    <col min="2567" max="2567" width="19" style="164" customWidth="1"/>
    <col min="2568" max="2568" width="13.7109375" style="164" customWidth="1"/>
    <col min="2569" max="2569" width="12.42578125" style="164" customWidth="1"/>
    <col min="2570" max="2570" width="12.140625" style="164" customWidth="1"/>
    <col min="2571" max="2571" width="14.140625" style="164" customWidth="1"/>
    <col min="2572" max="2572" width="13.5703125" style="164" customWidth="1"/>
    <col min="2573" max="2573" width="1.28515625" style="164" customWidth="1"/>
    <col min="2574" max="2575" width="7.7109375" style="164" customWidth="1"/>
    <col min="2576" max="2576" width="7.85546875" style="164" customWidth="1"/>
    <col min="2577" max="2577" width="8.85546875" style="164" customWidth="1"/>
    <col min="2578" max="2578" width="15.42578125" style="164" customWidth="1"/>
    <col min="2579" max="2579" width="23" style="164" customWidth="1"/>
    <col min="2580" max="2581" width="7.7109375" style="164" customWidth="1"/>
    <col min="2582" max="2582" width="7.85546875" style="164" customWidth="1"/>
    <col min="2583" max="2583" width="8.5703125" style="164" customWidth="1"/>
    <col min="2584" max="2585" width="16.7109375" style="164" customWidth="1"/>
    <col min="2586" max="2586" width="1.140625" style="164" customWidth="1"/>
    <col min="2587" max="2588" width="7.7109375" style="164" customWidth="1"/>
    <col min="2589" max="2589" width="7.85546875" style="164" customWidth="1"/>
    <col min="2590" max="2590" width="8.5703125" style="164" customWidth="1"/>
    <col min="2591" max="2591" width="23.42578125" style="164" customWidth="1"/>
    <col min="2592" max="2592" width="21.140625" style="164" customWidth="1"/>
    <col min="2593" max="2593" width="0.7109375" style="164" customWidth="1"/>
    <col min="2594" max="2595" width="7.7109375" style="164" customWidth="1"/>
    <col min="2596" max="2596" width="7.85546875" style="164" customWidth="1"/>
    <col min="2597" max="2597" width="8.5703125" style="164" customWidth="1"/>
    <col min="2598" max="2598" width="19" style="164" customWidth="1"/>
    <col min="2599" max="2599" width="20.140625" style="164" customWidth="1"/>
    <col min="2600" max="2600" width="0.85546875" style="164" customWidth="1"/>
    <col min="2601" max="2602" width="7.7109375" style="164" customWidth="1"/>
    <col min="2603" max="2603" width="7.85546875" style="164" customWidth="1"/>
    <col min="2604" max="2604" width="8.5703125" style="164" customWidth="1"/>
    <col min="2605" max="2605" width="28" style="164" customWidth="1"/>
    <col min="2606" max="2606" width="24.5703125" style="164" customWidth="1"/>
    <col min="2607" max="2607" width="1.42578125" style="164" customWidth="1"/>
    <col min="2608" max="2609" width="7.7109375" style="164" customWidth="1"/>
    <col min="2610" max="2610" width="7.85546875" style="164" customWidth="1"/>
    <col min="2611" max="2611" width="8.5703125" style="164" customWidth="1"/>
    <col min="2612" max="2612" width="28" style="164" customWidth="1"/>
    <col min="2613" max="2613" width="24.5703125" style="164" customWidth="1"/>
    <col min="2614" max="2614" width="1" style="164" customWidth="1"/>
    <col min="2615" max="2616" width="7.7109375" style="164" customWidth="1"/>
    <col min="2617" max="2617" width="7.85546875" style="164" customWidth="1"/>
    <col min="2618" max="2618" width="8.5703125" style="164" customWidth="1"/>
    <col min="2619" max="2619" width="28" style="164" customWidth="1"/>
    <col min="2620" max="2620" width="24.5703125" style="164" customWidth="1"/>
    <col min="2621" max="2621" width="1.28515625" style="164" customWidth="1"/>
    <col min="2622" max="2623" width="7.7109375" style="164" customWidth="1"/>
    <col min="2624" max="2624" width="7.85546875" style="164" customWidth="1"/>
    <col min="2625" max="2625" width="8.5703125" style="164" customWidth="1"/>
    <col min="2626" max="2626" width="28" style="164" customWidth="1"/>
    <col min="2627" max="2627" width="24.5703125" style="164" customWidth="1"/>
    <col min="2628" max="2628" width="1.42578125" style="164" customWidth="1"/>
    <col min="2629" max="2630" width="7.7109375" style="164" customWidth="1"/>
    <col min="2631" max="2631" width="7.85546875" style="164" customWidth="1"/>
    <col min="2632" max="2632" width="8.5703125" style="164" customWidth="1"/>
    <col min="2633" max="2633" width="28" style="164" customWidth="1"/>
    <col min="2634" max="2634" width="24.5703125" style="164" customWidth="1"/>
    <col min="2635" max="2635" width="1.42578125" style="164" customWidth="1"/>
    <col min="2636" max="2637" width="7.7109375" style="164" customWidth="1"/>
    <col min="2638" max="2638" width="7.85546875" style="164" customWidth="1"/>
    <col min="2639" max="2639" width="8.5703125" style="164" customWidth="1"/>
    <col min="2640" max="2640" width="28" style="164" customWidth="1"/>
    <col min="2641" max="2641" width="24.5703125" style="164" customWidth="1"/>
    <col min="2642" max="2642" width="0.5703125" style="164" customWidth="1"/>
    <col min="2643" max="2644" width="7.7109375" style="164" customWidth="1"/>
    <col min="2645" max="2645" width="7.85546875" style="164" customWidth="1"/>
    <col min="2646" max="2646" width="8.5703125" style="164" customWidth="1"/>
    <col min="2647" max="2647" width="28" style="164" customWidth="1"/>
    <col min="2648" max="2648" width="24.5703125" style="164" customWidth="1"/>
    <col min="2649" max="2812" width="11.42578125" style="164"/>
    <col min="2813" max="2813" width="1.140625" style="164" customWidth="1"/>
    <col min="2814" max="2814" width="6" style="164" customWidth="1"/>
    <col min="2815" max="2815" width="17.7109375" style="164" customWidth="1"/>
    <col min="2816" max="2816" width="7" style="164" customWidth="1"/>
    <col min="2817" max="2817" width="25.140625" style="164" customWidth="1"/>
    <col min="2818" max="2818" width="7.7109375" style="164" customWidth="1"/>
    <col min="2819" max="2819" width="17.5703125" style="164" customWidth="1"/>
    <col min="2820" max="2821" width="18.85546875" style="164" customWidth="1"/>
    <col min="2822" max="2822" width="21.85546875" style="164" customWidth="1"/>
    <col min="2823" max="2823" width="19" style="164" customWidth="1"/>
    <col min="2824" max="2824" width="13.7109375" style="164" customWidth="1"/>
    <col min="2825" max="2825" width="12.42578125" style="164" customWidth="1"/>
    <col min="2826" max="2826" width="12.140625" style="164" customWidth="1"/>
    <col min="2827" max="2827" width="14.140625" style="164" customWidth="1"/>
    <col min="2828" max="2828" width="13.5703125" style="164" customWidth="1"/>
    <col min="2829" max="2829" width="1.28515625" style="164" customWidth="1"/>
    <col min="2830" max="2831" width="7.7109375" style="164" customWidth="1"/>
    <col min="2832" max="2832" width="7.85546875" style="164" customWidth="1"/>
    <col min="2833" max="2833" width="8.85546875" style="164" customWidth="1"/>
    <col min="2834" max="2834" width="15.42578125" style="164" customWidth="1"/>
    <col min="2835" max="2835" width="23" style="164" customWidth="1"/>
    <col min="2836" max="2837" width="7.7109375" style="164" customWidth="1"/>
    <col min="2838" max="2838" width="7.85546875" style="164" customWidth="1"/>
    <col min="2839" max="2839" width="8.5703125" style="164" customWidth="1"/>
    <col min="2840" max="2841" width="16.7109375" style="164" customWidth="1"/>
    <col min="2842" max="2842" width="1.140625" style="164" customWidth="1"/>
    <col min="2843" max="2844" width="7.7109375" style="164" customWidth="1"/>
    <col min="2845" max="2845" width="7.85546875" style="164" customWidth="1"/>
    <col min="2846" max="2846" width="8.5703125" style="164" customWidth="1"/>
    <col min="2847" max="2847" width="23.42578125" style="164" customWidth="1"/>
    <col min="2848" max="2848" width="21.140625" style="164" customWidth="1"/>
    <col min="2849" max="2849" width="0.7109375" style="164" customWidth="1"/>
    <col min="2850" max="2851" width="7.7109375" style="164" customWidth="1"/>
    <col min="2852" max="2852" width="7.85546875" style="164" customWidth="1"/>
    <col min="2853" max="2853" width="8.5703125" style="164" customWidth="1"/>
    <col min="2854" max="2854" width="19" style="164" customWidth="1"/>
    <col min="2855" max="2855" width="20.140625" style="164" customWidth="1"/>
    <col min="2856" max="2856" width="0.85546875" style="164" customWidth="1"/>
    <col min="2857" max="2858" width="7.7109375" style="164" customWidth="1"/>
    <col min="2859" max="2859" width="7.85546875" style="164" customWidth="1"/>
    <col min="2860" max="2860" width="8.5703125" style="164" customWidth="1"/>
    <col min="2861" max="2861" width="28" style="164" customWidth="1"/>
    <col min="2862" max="2862" width="24.5703125" style="164" customWidth="1"/>
    <col min="2863" max="2863" width="1.42578125" style="164" customWidth="1"/>
    <col min="2864" max="2865" width="7.7109375" style="164" customWidth="1"/>
    <col min="2866" max="2866" width="7.85546875" style="164" customWidth="1"/>
    <col min="2867" max="2867" width="8.5703125" style="164" customWidth="1"/>
    <col min="2868" max="2868" width="28" style="164" customWidth="1"/>
    <col min="2869" max="2869" width="24.5703125" style="164" customWidth="1"/>
    <col min="2870" max="2870" width="1" style="164" customWidth="1"/>
    <col min="2871" max="2872" width="7.7109375" style="164" customWidth="1"/>
    <col min="2873" max="2873" width="7.85546875" style="164" customWidth="1"/>
    <col min="2874" max="2874" width="8.5703125" style="164" customWidth="1"/>
    <col min="2875" max="2875" width="28" style="164" customWidth="1"/>
    <col min="2876" max="2876" width="24.5703125" style="164" customWidth="1"/>
    <col min="2877" max="2877" width="1.28515625" style="164" customWidth="1"/>
    <col min="2878" max="2879" width="7.7109375" style="164" customWidth="1"/>
    <col min="2880" max="2880" width="7.85546875" style="164" customWidth="1"/>
    <col min="2881" max="2881" width="8.5703125" style="164" customWidth="1"/>
    <col min="2882" max="2882" width="28" style="164" customWidth="1"/>
    <col min="2883" max="2883" width="24.5703125" style="164" customWidth="1"/>
    <col min="2884" max="2884" width="1.42578125" style="164" customWidth="1"/>
    <col min="2885" max="2886" width="7.7109375" style="164" customWidth="1"/>
    <col min="2887" max="2887" width="7.85546875" style="164" customWidth="1"/>
    <col min="2888" max="2888" width="8.5703125" style="164" customWidth="1"/>
    <col min="2889" max="2889" width="28" style="164" customWidth="1"/>
    <col min="2890" max="2890" width="24.5703125" style="164" customWidth="1"/>
    <col min="2891" max="2891" width="1.42578125" style="164" customWidth="1"/>
    <col min="2892" max="2893" width="7.7109375" style="164" customWidth="1"/>
    <col min="2894" max="2894" width="7.85546875" style="164" customWidth="1"/>
    <col min="2895" max="2895" width="8.5703125" style="164" customWidth="1"/>
    <col min="2896" max="2896" width="28" style="164" customWidth="1"/>
    <col min="2897" max="2897" width="24.5703125" style="164" customWidth="1"/>
    <col min="2898" max="2898" width="0.5703125" style="164" customWidth="1"/>
    <col min="2899" max="2900" width="7.7109375" style="164" customWidth="1"/>
    <col min="2901" max="2901" width="7.85546875" style="164" customWidth="1"/>
    <col min="2902" max="2902" width="8.5703125" style="164" customWidth="1"/>
    <col min="2903" max="2903" width="28" style="164" customWidth="1"/>
    <col min="2904" max="2904" width="24.5703125" style="164" customWidth="1"/>
    <col min="2905" max="3068" width="11.42578125" style="164"/>
    <col min="3069" max="3069" width="1.140625" style="164" customWidth="1"/>
    <col min="3070" max="3070" width="6" style="164" customWidth="1"/>
    <col min="3071" max="3071" width="17.7109375" style="164" customWidth="1"/>
    <col min="3072" max="3072" width="7" style="164" customWidth="1"/>
    <col min="3073" max="3073" width="25.140625" style="164" customWidth="1"/>
    <col min="3074" max="3074" width="7.7109375" style="164" customWidth="1"/>
    <col min="3075" max="3075" width="17.5703125" style="164" customWidth="1"/>
    <col min="3076" max="3077" width="18.85546875" style="164" customWidth="1"/>
    <col min="3078" max="3078" width="21.85546875" style="164" customWidth="1"/>
    <col min="3079" max="3079" width="19" style="164" customWidth="1"/>
    <col min="3080" max="3080" width="13.7109375" style="164" customWidth="1"/>
    <col min="3081" max="3081" width="12.42578125" style="164" customWidth="1"/>
    <col min="3082" max="3082" width="12.140625" style="164" customWidth="1"/>
    <col min="3083" max="3083" width="14.140625" style="164" customWidth="1"/>
    <col min="3084" max="3084" width="13.5703125" style="164" customWidth="1"/>
    <col min="3085" max="3085" width="1.28515625" style="164" customWidth="1"/>
    <col min="3086" max="3087" width="7.7109375" style="164" customWidth="1"/>
    <col min="3088" max="3088" width="7.85546875" style="164" customWidth="1"/>
    <col min="3089" max="3089" width="8.85546875" style="164" customWidth="1"/>
    <col min="3090" max="3090" width="15.42578125" style="164" customWidth="1"/>
    <col min="3091" max="3091" width="23" style="164" customWidth="1"/>
    <col min="3092" max="3093" width="7.7109375" style="164" customWidth="1"/>
    <col min="3094" max="3094" width="7.85546875" style="164" customWidth="1"/>
    <col min="3095" max="3095" width="8.5703125" style="164" customWidth="1"/>
    <col min="3096" max="3097" width="16.7109375" style="164" customWidth="1"/>
    <col min="3098" max="3098" width="1.140625" style="164" customWidth="1"/>
    <col min="3099" max="3100" width="7.7109375" style="164" customWidth="1"/>
    <col min="3101" max="3101" width="7.85546875" style="164" customWidth="1"/>
    <col min="3102" max="3102" width="8.5703125" style="164" customWidth="1"/>
    <col min="3103" max="3103" width="23.42578125" style="164" customWidth="1"/>
    <col min="3104" max="3104" width="21.140625" style="164" customWidth="1"/>
    <col min="3105" max="3105" width="0.7109375" style="164" customWidth="1"/>
    <col min="3106" max="3107" width="7.7109375" style="164" customWidth="1"/>
    <col min="3108" max="3108" width="7.85546875" style="164" customWidth="1"/>
    <col min="3109" max="3109" width="8.5703125" style="164" customWidth="1"/>
    <col min="3110" max="3110" width="19" style="164" customWidth="1"/>
    <col min="3111" max="3111" width="20.140625" style="164" customWidth="1"/>
    <col min="3112" max="3112" width="0.85546875" style="164" customWidth="1"/>
    <col min="3113" max="3114" width="7.7109375" style="164" customWidth="1"/>
    <col min="3115" max="3115" width="7.85546875" style="164" customWidth="1"/>
    <col min="3116" max="3116" width="8.5703125" style="164" customWidth="1"/>
    <col min="3117" max="3117" width="28" style="164" customWidth="1"/>
    <col min="3118" max="3118" width="24.5703125" style="164" customWidth="1"/>
    <col min="3119" max="3119" width="1.42578125" style="164" customWidth="1"/>
    <col min="3120" max="3121" width="7.7109375" style="164" customWidth="1"/>
    <col min="3122" max="3122" width="7.85546875" style="164" customWidth="1"/>
    <col min="3123" max="3123" width="8.5703125" style="164" customWidth="1"/>
    <col min="3124" max="3124" width="28" style="164" customWidth="1"/>
    <col min="3125" max="3125" width="24.5703125" style="164" customWidth="1"/>
    <col min="3126" max="3126" width="1" style="164" customWidth="1"/>
    <col min="3127" max="3128" width="7.7109375" style="164" customWidth="1"/>
    <col min="3129" max="3129" width="7.85546875" style="164" customWidth="1"/>
    <col min="3130" max="3130" width="8.5703125" style="164" customWidth="1"/>
    <col min="3131" max="3131" width="28" style="164" customWidth="1"/>
    <col min="3132" max="3132" width="24.5703125" style="164" customWidth="1"/>
    <col min="3133" max="3133" width="1.28515625" style="164" customWidth="1"/>
    <col min="3134" max="3135" width="7.7109375" style="164" customWidth="1"/>
    <col min="3136" max="3136" width="7.85546875" style="164" customWidth="1"/>
    <col min="3137" max="3137" width="8.5703125" style="164" customWidth="1"/>
    <col min="3138" max="3138" width="28" style="164" customWidth="1"/>
    <col min="3139" max="3139" width="24.5703125" style="164" customWidth="1"/>
    <col min="3140" max="3140" width="1.42578125" style="164" customWidth="1"/>
    <col min="3141" max="3142" width="7.7109375" style="164" customWidth="1"/>
    <col min="3143" max="3143" width="7.85546875" style="164" customWidth="1"/>
    <col min="3144" max="3144" width="8.5703125" style="164" customWidth="1"/>
    <col min="3145" max="3145" width="28" style="164" customWidth="1"/>
    <col min="3146" max="3146" width="24.5703125" style="164" customWidth="1"/>
    <col min="3147" max="3147" width="1.42578125" style="164" customWidth="1"/>
    <col min="3148" max="3149" width="7.7109375" style="164" customWidth="1"/>
    <col min="3150" max="3150" width="7.85546875" style="164" customWidth="1"/>
    <col min="3151" max="3151" width="8.5703125" style="164" customWidth="1"/>
    <col min="3152" max="3152" width="28" style="164" customWidth="1"/>
    <col min="3153" max="3153" width="24.5703125" style="164" customWidth="1"/>
    <col min="3154" max="3154" width="0.5703125" style="164" customWidth="1"/>
    <col min="3155" max="3156" width="7.7109375" style="164" customWidth="1"/>
    <col min="3157" max="3157" width="7.85546875" style="164" customWidth="1"/>
    <col min="3158" max="3158" width="8.5703125" style="164" customWidth="1"/>
    <col min="3159" max="3159" width="28" style="164" customWidth="1"/>
    <col min="3160" max="3160" width="24.5703125" style="164" customWidth="1"/>
    <col min="3161" max="3324" width="11.42578125" style="164"/>
    <col min="3325" max="3325" width="1.140625" style="164" customWidth="1"/>
    <col min="3326" max="3326" width="6" style="164" customWidth="1"/>
    <col min="3327" max="3327" width="17.7109375" style="164" customWidth="1"/>
    <col min="3328" max="3328" width="7" style="164" customWidth="1"/>
    <col min="3329" max="3329" width="25.140625" style="164" customWidth="1"/>
    <col min="3330" max="3330" width="7.7109375" style="164" customWidth="1"/>
    <col min="3331" max="3331" width="17.5703125" style="164" customWidth="1"/>
    <col min="3332" max="3333" width="18.85546875" style="164" customWidth="1"/>
    <col min="3334" max="3334" width="21.85546875" style="164" customWidth="1"/>
    <col min="3335" max="3335" width="19" style="164" customWidth="1"/>
    <col min="3336" max="3336" width="13.7109375" style="164" customWidth="1"/>
    <col min="3337" max="3337" width="12.42578125" style="164" customWidth="1"/>
    <col min="3338" max="3338" width="12.140625" style="164" customWidth="1"/>
    <col min="3339" max="3339" width="14.140625" style="164" customWidth="1"/>
    <col min="3340" max="3340" width="13.5703125" style="164" customWidth="1"/>
    <col min="3341" max="3341" width="1.28515625" style="164" customWidth="1"/>
    <col min="3342" max="3343" width="7.7109375" style="164" customWidth="1"/>
    <col min="3344" max="3344" width="7.85546875" style="164" customWidth="1"/>
    <col min="3345" max="3345" width="8.85546875" style="164" customWidth="1"/>
    <col min="3346" max="3346" width="15.42578125" style="164" customWidth="1"/>
    <col min="3347" max="3347" width="23" style="164" customWidth="1"/>
    <col min="3348" max="3349" width="7.7109375" style="164" customWidth="1"/>
    <col min="3350" max="3350" width="7.85546875" style="164" customWidth="1"/>
    <col min="3351" max="3351" width="8.5703125" style="164" customWidth="1"/>
    <col min="3352" max="3353" width="16.7109375" style="164" customWidth="1"/>
    <col min="3354" max="3354" width="1.140625" style="164" customWidth="1"/>
    <col min="3355" max="3356" width="7.7109375" style="164" customWidth="1"/>
    <col min="3357" max="3357" width="7.85546875" style="164" customWidth="1"/>
    <col min="3358" max="3358" width="8.5703125" style="164" customWidth="1"/>
    <col min="3359" max="3359" width="23.42578125" style="164" customWidth="1"/>
    <col min="3360" max="3360" width="21.140625" style="164" customWidth="1"/>
    <col min="3361" max="3361" width="0.7109375" style="164" customWidth="1"/>
    <col min="3362" max="3363" width="7.7109375" style="164" customWidth="1"/>
    <col min="3364" max="3364" width="7.85546875" style="164" customWidth="1"/>
    <col min="3365" max="3365" width="8.5703125" style="164" customWidth="1"/>
    <col min="3366" max="3366" width="19" style="164" customWidth="1"/>
    <col min="3367" max="3367" width="20.140625" style="164" customWidth="1"/>
    <col min="3368" max="3368" width="0.85546875" style="164" customWidth="1"/>
    <col min="3369" max="3370" width="7.7109375" style="164" customWidth="1"/>
    <col min="3371" max="3371" width="7.85546875" style="164" customWidth="1"/>
    <col min="3372" max="3372" width="8.5703125" style="164" customWidth="1"/>
    <col min="3373" max="3373" width="28" style="164" customWidth="1"/>
    <col min="3374" max="3374" width="24.5703125" style="164" customWidth="1"/>
    <col min="3375" max="3375" width="1.42578125" style="164" customWidth="1"/>
    <col min="3376" max="3377" width="7.7109375" style="164" customWidth="1"/>
    <col min="3378" max="3378" width="7.85546875" style="164" customWidth="1"/>
    <col min="3379" max="3379" width="8.5703125" style="164" customWidth="1"/>
    <col min="3380" max="3380" width="28" style="164" customWidth="1"/>
    <col min="3381" max="3381" width="24.5703125" style="164" customWidth="1"/>
    <col min="3382" max="3382" width="1" style="164" customWidth="1"/>
    <col min="3383" max="3384" width="7.7109375" style="164" customWidth="1"/>
    <col min="3385" max="3385" width="7.85546875" style="164" customWidth="1"/>
    <col min="3386" max="3386" width="8.5703125" style="164" customWidth="1"/>
    <col min="3387" max="3387" width="28" style="164" customWidth="1"/>
    <col min="3388" max="3388" width="24.5703125" style="164" customWidth="1"/>
    <col min="3389" max="3389" width="1.28515625" style="164" customWidth="1"/>
    <col min="3390" max="3391" width="7.7109375" style="164" customWidth="1"/>
    <col min="3392" max="3392" width="7.85546875" style="164" customWidth="1"/>
    <col min="3393" max="3393" width="8.5703125" style="164" customWidth="1"/>
    <col min="3394" max="3394" width="28" style="164" customWidth="1"/>
    <col min="3395" max="3395" width="24.5703125" style="164" customWidth="1"/>
    <col min="3396" max="3396" width="1.42578125" style="164" customWidth="1"/>
    <col min="3397" max="3398" width="7.7109375" style="164" customWidth="1"/>
    <col min="3399" max="3399" width="7.85546875" style="164" customWidth="1"/>
    <col min="3400" max="3400" width="8.5703125" style="164" customWidth="1"/>
    <col min="3401" max="3401" width="28" style="164" customWidth="1"/>
    <col min="3402" max="3402" width="24.5703125" style="164" customWidth="1"/>
    <col min="3403" max="3403" width="1.42578125" style="164" customWidth="1"/>
    <col min="3404" max="3405" width="7.7109375" style="164" customWidth="1"/>
    <col min="3406" max="3406" width="7.85546875" style="164" customWidth="1"/>
    <col min="3407" max="3407" width="8.5703125" style="164" customWidth="1"/>
    <col min="3408" max="3408" width="28" style="164" customWidth="1"/>
    <col min="3409" max="3409" width="24.5703125" style="164" customWidth="1"/>
    <col min="3410" max="3410" width="0.5703125" style="164" customWidth="1"/>
    <col min="3411" max="3412" width="7.7109375" style="164" customWidth="1"/>
    <col min="3413" max="3413" width="7.85546875" style="164" customWidth="1"/>
    <col min="3414" max="3414" width="8.5703125" style="164" customWidth="1"/>
    <col min="3415" max="3415" width="28" style="164" customWidth="1"/>
    <col min="3416" max="3416" width="24.5703125" style="164" customWidth="1"/>
    <col min="3417" max="3580" width="11.42578125" style="164"/>
    <col min="3581" max="3581" width="1.140625" style="164" customWidth="1"/>
    <col min="3582" max="3582" width="6" style="164" customWidth="1"/>
    <col min="3583" max="3583" width="17.7109375" style="164" customWidth="1"/>
    <col min="3584" max="3584" width="7" style="164" customWidth="1"/>
    <col min="3585" max="3585" width="25.140625" style="164" customWidth="1"/>
    <col min="3586" max="3586" width="7.7109375" style="164" customWidth="1"/>
    <col min="3587" max="3587" width="17.5703125" style="164" customWidth="1"/>
    <col min="3588" max="3589" width="18.85546875" style="164" customWidth="1"/>
    <col min="3590" max="3590" width="21.85546875" style="164" customWidth="1"/>
    <col min="3591" max="3591" width="19" style="164" customWidth="1"/>
    <col min="3592" max="3592" width="13.7109375" style="164" customWidth="1"/>
    <col min="3593" max="3593" width="12.42578125" style="164" customWidth="1"/>
    <col min="3594" max="3594" width="12.140625" style="164" customWidth="1"/>
    <col min="3595" max="3595" width="14.140625" style="164" customWidth="1"/>
    <col min="3596" max="3596" width="13.5703125" style="164" customWidth="1"/>
    <col min="3597" max="3597" width="1.28515625" style="164" customWidth="1"/>
    <col min="3598" max="3599" width="7.7109375" style="164" customWidth="1"/>
    <col min="3600" max="3600" width="7.85546875" style="164" customWidth="1"/>
    <col min="3601" max="3601" width="8.85546875" style="164" customWidth="1"/>
    <col min="3602" max="3602" width="15.42578125" style="164" customWidth="1"/>
    <col min="3603" max="3603" width="23" style="164" customWidth="1"/>
    <col min="3604" max="3605" width="7.7109375" style="164" customWidth="1"/>
    <col min="3606" max="3606" width="7.85546875" style="164" customWidth="1"/>
    <col min="3607" max="3607" width="8.5703125" style="164" customWidth="1"/>
    <col min="3608" max="3609" width="16.7109375" style="164" customWidth="1"/>
    <col min="3610" max="3610" width="1.140625" style="164" customWidth="1"/>
    <col min="3611" max="3612" width="7.7109375" style="164" customWidth="1"/>
    <col min="3613" max="3613" width="7.85546875" style="164" customWidth="1"/>
    <col min="3614" max="3614" width="8.5703125" style="164" customWidth="1"/>
    <col min="3615" max="3615" width="23.42578125" style="164" customWidth="1"/>
    <col min="3616" max="3616" width="21.140625" style="164" customWidth="1"/>
    <col min="3617" max="3617" width="0.7109375" style="164" customWidth="1"/>
    <col min="3618" max="3619" width="7.7109375" style="164" customWidth="1"/>
    <col min="3620" max="3620" width="7.85546875" style="164" customWidth="1"/>
    <col min="3621" max="3621" width="8.5703125" style="164" customWidth="1"/>
    <col min="3622" max="3622" width="19" style="164" customWidth="1"/>
    <col min="3623" max="3623" width="20.140625" style="164" customWidth="1"/>
    <col min="3624" max="3624" width="0.85546875" style="164" customWidth="1"/>
    <col min="3625" max="3626" width="7.7109375" style="164" customWidth="1"/>
    <col min="3627" max="3627" width="7.85546875" style="164" customWidth="1"/>
    <col min="3628" max="3628" width="8.5703125" style="164" customWidth="1"/>
    <col min="3629" max="3629" width="28" style="164" customWidth="1"/>
    <col min="3630" max="3630" width="24.5703125" style="164" customWidth="1"/>
    <col min="3631" max="3631" width="1.42578125" style="164" customWidth="1"/>
    <col min="3632" max="3633" width="7.7109375" style="164" customWidth="1"/>
    <col min="3634" max="3634" width="7.85546875" style="164" customWidth="1"/>
    <col min="3635" max="3635" width="8.5703125" style="164" customWidth="1"/>
    <col min="3636" max="3636" width="28" style="164" customWidth="1"/>
    <col min="3637" max="3637" width="24.5703125" style="164" customWidth="1"/>
    <col min="3638" max="3638" width="1" style="164" customWidth="1"/>
    <col min="3639" max="3640" width="7.7109375" style="164" customWidth="1"/>
    <col min="3641" max="3641" width="7.85546875" style="164" customWidth="1"/>
    <col min="3642" max="3642" width="8.5703125" style="164" customWidth="1"/>
    <col min="3643" max="3643" width="28" style="164" customWidth="1"/>
    <col min="3644" max="3644" width="24.5703125" style="164" customWidth="1"/>
    <col min="3645" max="3645" width="1.28515625" style="164" customWidth="1"/>
    <col min="3646" max="3647" width="7.7109375" style="164" customWidth="1"/>
    <col min="3648" max="3648" width="7.85546875" style="164" customWidth="1"/>
    <col min="3649" max="3649" width="8.5703125" style="164" customWidth="1"/>
    <col min="3650" max="3650" width="28" style="164" customWidth="1"/>
    <col min="3651" max="3651" width="24.5703125" style="164" customWidth="1"/>
    <col min="3652" max="3652" width="1.42578125" style="164" customWidth="1"/>
    <col min="3653" max="3654" width="7.7109375" style="164" customWidth="1"/>
    <col min="3655" max="3655" width="7.85546875" style="164" customWidth="1"/>
    <col min="3656" max="3656" width="8.5703125" style="164" customWidth="1"/>
    <col min="3657" max="3657" width="28" style="164" customWidth="1"/>
    <col min="3658" max="3658" width="24.5703125" style="164" customWidth="1"/>
    <col min="3659" max="3659" width="1.42578125" style="164" customWidth="1"/>
    <col min="3660" max="3661" width="7.7109375" style="164" customWidth="1"/>
    <col min="3662" max="3662" width="7.85546875" style="164" customWidth="1"/>
    <col min="3663" max="3663" width="8.5703125" style="164" customWidth="1"/>
    <col min="3664" max="3664" width="28" style="164" customWidth="1"/>
    <col min="3665" max="3665" width="24.5703125" style="164" customWidth="1"/>
    <col min="3666" max="3666" width="0.5703125" style="164" customWidth="1"/>
    <col min="3667" max="3668" width="7.7109375" style="164" customWidth="1"/>
    <col min="3669" max="3669" width="7.85546875" style="164" customWidth="1"/>
    <col min="3670" max="3670" width="8.5703125" style="164" customWidth="1"/>
    <col min="3671" max="3671" width="28" style="164" customWidth="1"/>
    <col min="3672" max="3672" width="24.5703125" style="164" customWidth="1"/>
    <col min="3673" max="3836" width="11.42578125" style="164"/>
    <col min="3837" max="3837" width="1.140625" style="164" customWidth="1"/>
    <col min="3838" max="3838" width="6" style="164" customWidth="1"/>
    <col min="3839" max="3839" width="17.7109375" style="164" customWidth="1"/>
    <col min="3840" max="3840" width="7" style="164" customWidth="1"/>
    <col min="3841" max="3841" width="25.140625" style="164" customWidth="1"/>
    <col min="3842" max="3842" width="7.7109375" style="164" customWidth="1"/>
    <col min="3843" max="3843" width="17.5703125" style="164" customWidth="1"/>
    <col min="3844" max="3845" width="18.85546875" style="164" customWidth="1"/>
    <col min="3846" max="3846" width="21.85546875" style="164" customWidth="1"/>
    <col min="3847" max="3847" width="19" style="164" customWidth="1"/>
    <col min="3848" max="3848" width="13.7109375" style="164" customWidth="1"/>
    <col min="3849" max="3849" width="12.42578125" style="164" customWidth="1"/>
    <col min="3850" max="3850" width="12.140625" style="164" customWidth="1"/>
    <col min="3851" max="3851" width="14.140625" style="164" customWidth="1"/>
    <col min="3852" max="3852" width="13.5703125" style="164" customWidth="1"/>
    <col min="3853" max="3853" width="1.28515625" style="164" customWidth="1"/>
    <col min="3854" max="3855" width="7.7109375" style="164" customWidth="1"/>
    <col min="3856" max="3856" width="7.85546875" style="164" customWidth="1"/>
    <col min="3857" max="3857" width="8.85546875" style="164" customWidth="1"/>
    <col min="3858" max="3858" width="15.42578125" style="164" customWidth="1"/>
    <col min="3859" max="3859" width="23" style="164" customWidth="1"/>
    <col min="3860" max="3861" width="7.7109375" style="164" customWidth="1"/>
    <col min="3862" max="3862" width="7.85546875" style="164" customWidth="1"/>
    <col min="3863" max="3863" width="8.5703125" style="164" customWidth="1"/>
    <col min="3864" max="3865" width="16.7109375" style="164" customWidth="1"/>
    <col min="3866" max="3866" width="1.140625" style="164" customWidth="1"/>
    <col min="3867" max="3868" width="7.7109375" style="164" customWidth="1"/>
    <col min="3869" max="3869" width="7.85546875" style="164" customWidth="1"/>
    <col min="3870" max="3870" width="8.5703125" style="164" customWidth="1"/>
    <col min="3871" max="3871" width="23.42578125" style="164" customWidth="1"/>
    <col min="3872" max="3872" width="21.140625" style="164" customWidth="1"/>
    <col min="3873" max="3873" width="0.7109375" style="164" customWidth="1"/>
    <col min="3874" max="3875" width="7.7109375" style="164" customWidth="1"/>
    <col min="3876" max="3876" width="7.85546875" style="164" customWidth="1"/>
    <col min="3877" max="3877" width="8.5703125" style="164" customWidth="1"/>
    <col min="3878" max="3878" width="19" style="164" customWidth="1"/>
    <col min="3879" max="3879" width="20.140625" style="164" customWidth="1"/>
    <col min="3880" max="3880" width="0.85546875" style="164" customWidth="1"/>
    <col min="3881" max="3882" width="7.7109375" style="164" customWidth="1"/>
    <col min="3883" max="3883" width="7.85546875" style="164" customWidth="1"/>
    <col min="3884" max="3884" width="8.5703125" style="164" customWidth="1"/>
    <col min="3885" max="3885" width="28" style="164" customWidth="1"/>
    <col min="3886" max="3886" width="24.5703125" style="164" customWidth="1"/>
    <col min="3887" max="3887" width="1.42578125" style="164" customWidth="1"/>
    <col min="3888" max="3889" width="7.7109375" style="164" customWidth="1"/>
    <col min="3890" max="3890" width="7.85546875" style="164" customWidth="1"/>
    <col min="3891" max="3891" width="8.5703125" style="164" customWidth="1"/>
    <col min="3892" max="3892" width="28" style="164" customWidth="1"/>
    <col min="3893" max="3893" width="24.5703125" style="164" customWidth="1"/>
    <col min="3894" max="3894" width="1" style="164" customWidth="1"/>
    <col min="3895" max="3896" width="7.7109375" style="164" customWidth="1"/>
    <col min="3897" max="3897" width="7.85546875" style="164" customWidth="1"/>
    <col min="3898" max="3898" width="8.5703125" style="164" customWidth="1"/>
    <col min="3899" max="3899" width="28" style="164" customWidth="1"/>
    <col min="3900" max="3900" width="24.5703125" style="164" customWidth="1"/>
    <col min="3901" max="3901" width="1.28515625" style="164" customWidth="1"/>
    <col min="3902" max="3903" width="7.7109375" style="164" customWidth="1"/>
    <col min="3904" max="3904" width="7.85546875" style="164" customWidth="1"/>
    <col min="3905" max="3905" width="8.5703125" style="164" customWidth="1"/>
    <col min="3906" max="3906" width="28" style="164" customWidth="1"/>
    <col min="3907" max="3907" width="24.5703125" style="164" customWidth="1"/>
    <col min="3908" max="3908" width="1.42578125" style="164" customWidth="1"/>
    <col min="3909" max="3910" width="7.7109375" style="164" customWidth="1"/>
    <col min="3911" max="3911" width="7.85546875" style="164" customWidth="1"/>
    <col min="3912" max="3912" width="8.5703125" style="164" customWidth="1"/>
    <col min="3913" max="3913" width="28" style="164" customWidth="1"/>
    <col min="3914" max="3914" width="24.5703125" style="164" customWidth="1"/>
    <col min="3915" max="3915" width="1.42578125" style="164" customWidth="1"/>
    <col min="3916" max="3917" width="7.7109375" style="164" customWidth="1"/>
    <col min="3918" max="3918" width="7.85546875" style="164" customWidth="1"/>
    <col min="3919" max="3919" width="8.5703125" style="164" customWidth="1"/>
    <col min="3920" max="3920" width="28" style="164" customWidth="1"/>
    <col min="3921" max="3921" width="24.5703125" style="164" customWidth="1"/>
    <col min="3922" max="3922" width="0.5703125" style="164" customWidth="1"/>
    <col min="3923" max="3924" width="7.7109375" style="164" customWidth="1"/>
    <col min="3925" max="3925" width="7.85546875" style="164" customWidth="1"/>
    <col min="3926" max="3926" width="8.5703125" style="164" customWidth="1"/>
    <col min="3927" max="3927" width="28" style="164" customWidth="1"/>
    <col min="3928" max="3928" width="24.5703125" style="164" customWidth="1"/>
    <col min="3929" max="4092" width="11.42578125" style="164"/>
    <col min="4093" max="4093" width="1.140625" style="164" customWidth="1"/>
    <col min="4094" max="4094" width="6" style="164" customWidth="1"/>
    <col min="4095" max="4095" width="17.7109375" style="164" customWidth="1"/>
    <col min="4096" max="4096" width="7" style="164" customWidth="1"/>
    <col min="4097" max="4097" width="25.140625" style="164" customWidth="1"/>
    <col min="4098" max="4098" width="7.7109375" style="164" customWidth="1"/>
    <col min="4099" max="4099" width="17.5703125" style="164" customWidth="1"/>
    <col min="4100" max="4101" width="18.85546875" style="164" customWidth="1"/>
    <col min="4102" max="4102" width="21.85546875" style="164" customWidth="1"/>
    <col min="4103" max="4103" width="19" style="164" customWidth="1"/>
    <col min="4104" max="4104" width="13.7109375" style="164" customWidth="1"/>
    <col min="4105" max="4105" width="12.42578125" style="164" customWidth="1"/>
    <col min="4106" max="4106" width="12.140625" style="164" customWidth="1"/>
    <col min="4107" max="4107" width="14.140625" style="164" customWidth="1"/>
    <col min="4108" max="4108" width="13.5703125" style="164" customWidth="1"/>
    <col min="4109" max="4109" width="1.28515625" style="164" customWidth="1"/>
    <col min="4110" max="4111" width="7.7109375" style="164" customWidth="1"/>
    <col min="4112" max="4112" width="7.85546875" style="164" customWidth="1"/>
    <col min="4113" max="4113" width="8.85546875" style="164" customWidth="1"/>
    <col min="4114" max="4114" width="15.42578125" style="164" customWidth="1"/>
    <col min="4115" max="4115" width="23" style="164" customWidth="1"/>
    <col min="4116" max="4117" width="7.7109375" style="164" customWidth="1"/>
    <col min="4118" max="4118" width="7.85546875" style="164" customWidth="1"/>
    <col min="4119" max="4119" width="8.5703125" style="164" customWidth="1"/>
    <col min="4120" max="4121" width="16.7109375" style="164" customWidth="1"/>
    <col min="4122" max="4122" width="1.140625" style="164" customWidth="1"/>
    <col min="4123" max="4124" width="7.7109375" style="164" customWidth="1"/>
    <col min="4125" max="4125" width="7.85546875" style="164" customWidth="1"/>
    <col min="4126" max="4126" width="8.5703125" style="164" customWidth="1"/>
    <col min="4127" max="4127" width="23.42578125" style="164" customWidth="1"/>
    <col min="4128" max="4128" width="21.140625" style="164" customWidth="1"/>
    <col min="4129" max="4129" width="0.7109375" style="164" customWidth="1"/>
    <col min="4130" max="4131" width="7.7109375" style="164" customWidth="1"/>
    <col min="4132" max="4132" width="7.85546875" style="164" customWidth="1"/>
    <col min="4133" max="4133" width="8.5703125" style="164" customWidth="1"/>
    <col min="4134" max="4134" width="19" style="164" customWidth="1"/>
    <col min="4135" max="4135" width="20.140625" style="164" customWidth="1"/>
    <col min="4136" max="4136" width="0.85546875" style="164" customWidth="1"/>
    <col min="4137" max="4138" width="7.7109375" style="164" customWidth="1"/>
    <col min="4139" max="4139" width="7.85546875" style="164" customWidth="1"/>
    <col min="4140" max="4140" width="8.5703125" style="164" customWidth="1"/>
    <col min="4141" max="4141" width="28" style="164" customWidth="1"/>
    <col min="4142" max="4142" width="24.5703125" style="164" customWidth="1"/>
    <col min="4143" max="4143" width="1.42578125" style="164" customWidth="1"/>
    <col min="4144" max="4145" width="7.7109375" style="164" customWidth="1"/>
    <col min="4146" max="4146" width="7.85546875" style="164" customWidth="1"/>
    <col min="4147" max="4147" width="8.5703125" style="164" customWidth="1"/>
    <col min="4148" max="4148" width="28" style="164" customWidth="1"/>
    <col min="4149" max="4149" width="24.5703125" style="164" customWidth="1"/>
    <col min="4150" max="4150" width="1" style="164" customWidth="1"/>
    <col min="4151" max="4152" width="7.7109375" style="164" customWidth="1"/>
    <col min="4153" max="4153" width="7.85546875" style="164" customWidth="1"/>
    <col min="4154" max="4154" width="8.5703125" style="164" customWidth="1"/>
    <col min="4155" max="4155" width="28" style="164" customWidth="1"/>
    <col min="4156" max="4156" width="24.5703125" style="164" customWidth="1"/>
    <col min="4157" max="4157" width="1.28515625" style="164" customWidth="1"/>
    <col min="4158" max="4159" width="7.7109375" style="164" customWidth="1"/>
    <col min="4160" max="4160" width="7.85546875" style="164" customWidth="1"/>
    <col min="4161" max="4161" width="8.5703125" style="164" customWidth="1"/>
    <col min="4162" max="4162" width="28" style="164" customWidth="1"/>
    <col min="4163" max="4163" width="24.5703125" style="164" customWidth="1"/>
    <col min="4164" max="4164" width="1.42578125" style="164" customWidth="1"/>
    <col min="4165" max="4166" width="7.7109375" style="164" customWidth="1"/>
    <col min="4167" max="4167" width="7.85546875" style="164" customWidth="1"/>
    <col min="4168" max="4168" width="8.5703125" style="164" customWidth="1"/>
    <col min="4169" max="4169" width="28" style="164" customWidth="1"/>
    <col min="4170" max="4170" width="24.5703125" style="164" customWidth="1"/>
    <col min="4171" max="4171" width="1.42578125" style="164" customWidth="1"/>
    <col min="4172" max="4173" width="7.7109375" style="164" customWidth="1"/>
    <col min="4174" max="4174" width="7.85546875" style="164" customWidth="1"/>
    <col min="4175" max="4175" width="8.5703125" style="164" customWidth="1"/>
    <col min="4176" max="4176" width="28" style="164" customWidth="1"/>
    <col min="4177" max="4177" width="24.5703125" style="164" customWidth="1"/>
    <col min="4178" max="4178" width="0.5703125" style="164" customWidth="1"/>
    <col min="4179" max="4180" width="7.7109375" style="164" customWidth="1"/>
    <col min="4181" max="4181" width="7.85546875" style="164" customWidth="1"/>
    <col min="4182" max="4182" width="8.5703125" style="164" customWidth="1"/>
    <col min="4183" max="4183" width="28" style="164" customWidth="1"/>
    <col min="4184" max="4184" width="24.5703125" style="164" customWidth="1"/>
    <col min="4185" max="4348" width="11.42578125" style="164"/>
    <col min="4349" max="4349" width="1.140625" style="164" customWidth="1"/>
    <col min="4350" max="4350" width="6" style="164" customWidth="1"/>
    <col min="4351" max="4351" width="17.7109375" style="164" customWidth="1"/>
    <col min="4352" max="4352" width="7" style="164" customWidth="1"/>
    <col min="4353" max="4353" width="25.140625" style="164" customWidth="1"/>
    <col min="4354" max="4354" width="7.7109375" style="164" customWidth="1"/>
    <col min="4355" max="4355" width="17.5703125" style="164" customWidth="1"/>
    <col min="4356" max="4357" width="18.85546875" style="164" customWidth="1"/>
    <col min="4358" max="4358" width="21.85546875" style="164" customWidth="1"/>
    <col min="4359" max="4359" width="19" style="164" customWidth="1"/>
    <col min="4360" max="4360" width="13.7109375" style="164" customWidth="1"/>
    <col min="4361" max="4361" width="12.42578125" style="164" customWidth="1"/>
    <col min="4362" max="4362" width="12.140625" style="164" customWidth="1"/>
    <col min="4363" max="4363" width="14.140625" style="164" customWidth="1"/>
    <col min="4364" max="4364" width="13.5703125" style="164" customWidth="1"/>
    <col min="4365" max="4365" width="1.28515625" style="164" customWidth="1"/>
    <col min="4366" max="4367" width="7.7109375" style="164" customWidth="1"/>
    <col min="4368" max="4368" width="7.85546875" style="164" customWidth="1"/>
    <col min="4369" max="4369" width="8.85546875" style="164" customWidth="1"/>
    <col min="4370" max="4370" width="15.42578125" style="164" customWidth="1"/>
    <col min="4371" max="4371" width="23" style="164" customWidth="1"/>
    <col min="4372" max="4373" width="7.7109375" style="164" customWidth="1"/>
    <col min="4374" max="4374" width="7.85546875" style="164" customWidth="1"/>
    <col min="4375" max="4375" width="8.5703125" style="164" customWidth="1"/>
    <col min="4376" max="4377" width="16.7109375" style="164" customWidth="1"/>
    <col min="4378" max="4378" width="1.140625" style="164" customWidth="1"/>
    <col min="4379" max="4380" width="7.7109375" style="164" customWidth="1"/>
    <col min="4381" max="4381" width="7.85546875" style="164" customWidth="1"/>
    <col min="4382" max="4382" width="8.5703125" style="164" customWidth="1"/>
    <col min="4383" max="4383" width="23.42578125" style="164" customWidth="1"/>
    <col min="4384" max="4384" width="21.140625" style="164" customWidth="1"/>
    <col min="4385" max="4385" width="0.7109375" style="164" customWidth="1"/>
    <col min="4386" max="4387" width="7.7109375" style="164" customWidth="1"/>
    <col min="4388" max="4388" width="7.85546875" style="164" customWidth="1"/>
    <col min="4389" max="4389" width="8.5703125" style="164" customWidth="1"/>
    <col min="4390" max="4390" width="19" style="164" customWidth="1"/>
    <col min="4391" max="4391" width="20.140625" style="164" customWidth="1"/>
    <col min="4392" max="4392" width="0.85546875" style="164" customWidth="1"/>
    <col min="4393" max="4394" width="7.7109375" style="164" customWidth="1"/>
    <col min="4395" max="4395" width="7.85546875" style="164" customWidth="1"/>
    <col min="4396" max="4396" width="8.5703125" style="164" customWidth="1"/>
    <col min="4397" max="4397" width="28" style="164" customWidth="1"/>
    <col min="4398" max="4398" width="24.5703125" style="164" customWidth="1"/>
    <col min="4399" max="4399" width="1.42578125" style="164" customWidth="1"/>
    <col min="4400" max="4401" width="7.7109375" style="164" customWidth="1"/>
    <col min="4402" max="4402" width="7.85546875" style="164" customWidth="1"/>
    <col min="4403" max="4403" width="8.5703125" style="164" customWidth="1"/>
    <col min="4404" max="4404" width="28" style="164" customWidth="1"/>
    <col min="4405" max="4405" width="24.5703125" style="164" customWidth="1"/>
    <col min="4406" max="4406" width="1" style="164" customWidth="1"/>
    <col min="4407" max="4408" width="7.7109375" style="164" customWidth="1"/>
    <col min="4409" max="4409" width="7.85546875" style="164" customWidth="1"/>
    <col min="4410" max="4410" width="8.5703125" style="164" customWidth="1"/>
    <col min="4411" max="4411" width="28" style="164" customWidth="1"/>
    <col min="4412" max="4412" width="24.5703125" style="164" customWidth="1"/>
    <col min="4413" max="4413" width="1.28515625" style="164" customWidth="1"/>
    <col min="4414" max="4415" width="7.7109375" style="164" customWidth="1"/>
    <col min="4416" max="4416" width="7.85546875" style="164" customWidth="1"/>
    <col min="4417" max="4417" width="8.5703125" style="164" customWidth="1"/>
    <col min="4418" max="4418" width="28" style="164" customWidth="1"/>
    <col min="4419" max="4419" width="24.5703125" style="164" customWidth="1"/>
    <col min="4420" max="4420" width="1.42578125" style="164" customWidth="1"/>
    <col min="4421" max="4422" width="7.7109375" style="164" customWidth="1"/>
    <col min="4423" max="4423" width="7.85546875" style="164" customWidth="1"/>
    <col min="4424" max="4424" width="8.5703125" style="164" customWidth="1"/>
    <col min="4425" max="4425" width="28" style="164" customWidth="1"/>
    <col min="4426" max="4426" width="24.5703125" style="164" customWidth="1"/>
    <col min="4427" max="4427" width="1.42578125" style="164" customWidth="1"/>
    <col min="4428" max="4429" width="7.7109375" style="164" customWidth="1"/>
    <col min="4430" max="4430" width="7.85546875" style="164" customWidth="1"/>
    <col min="4431" max="4431" width="8.5703125" style="164" customWidth="1"/>
    <col min="4432" max="4432" width="28" style="164" customWidth="1"/>
    <col min="4433" max="4433" width="24.5703125" style="164" customWidth="1"/>
    <col min="4434" max="4434" width="0.5703125" style="164" customWidth="1"/>
    <col min="4435" max="4436" width="7.7109375" style="164" customWidth="1"/>
    <col min="4437" max="4437" width="7.85546875" style="164" customWidth="1"/>
    <col min="4438" max="4438" width="8.5703125" style="164" customWidth="1"/>
    <col min="4439" max="4439" width="28" style="164" customWidth="1"/>
    <col min="4440" max="4440" width="24.5703125" style="164" customWidth="1"/>
    <col min="4441" max="4604" width="11.42578125" style="164"/>
    <col min="4605" max="4605" width="1.140625" style="164" customWidth="1"/>
    <col min="4606" max="4606" width="6" style="164" customWidth="1"/>
    <col min="4607" max="4607" width="17.7109375" style="164" customWidth="1"/>
    <col min="4608" max="4608" width="7" style="164" customWidth="1"/>
    <col min="4609" max="4609" width="25.140625" style="164" customWidth="1"/>
    <col min="4610" max="4610" width="7.7109375" style="164" customWidth="1"/>
    <col min="4611" max="4611" width="17.5703125" style="164" customWidth="1"/>
    <col min="4612" max="4613" width="18.85546875" style="164" customWidth="1"/>
    <col min="4614" max="4614" width="21.85546875" style="164" customWidth="1"/>
    <col min="4615" max="4615" width="19" style="164" customWidth="1"/>
    <col min="4616" max="4616" width="13.7109375" style="164" customWidth="1"/>
    <col min="4617" max="4617" width="12.42578125" style="164" customWidth="1"/>
    <col min="4618" max="4618" width="12.140625" style="164" customWidth="1"/>
    <col min="4619" max="4619" width="14.140625" style="164" customWidth="1"/>
    <col min="4620" max="4620" width="13.5703125" style="164" customWidth="1"/>
    <col min="4621" max="4621" width="1.28515625" style="164" customWidth="1"/>
    <col min="4622" max="4623" width="7.7109375" style="164" customWidth="1"/>
    <col min="4624" max="4624" width="7.85546875" style="164" customWidth="1"/>
    <col min="4625" max="4625" width="8.85546875" style="164" customWidth="1"/>
    <col min="4626" max="4626" width="15.42578125" style="164" customWidth="1"/>
    <col min="4627" max="4627" width="23" style="164" customWidth="1"/>
    <col min="4628" max="4629" width="7.7109375" style="164" customWidth="1"/>
    <col min="4630" max="4630" width="7.85546875" style="164" customWidth="1"/>
    <col min="4631" max="4631" width="8.5703125" style="164" customWidth="1"/>
    <col min="4632" max="4633" width="16.7109375" style="164" customWidth="1"/>
    <col min="4634" max="4634" width="1.140625" style="164" customWidth="1"/>
    <col min="4635" max="4636" width="7.7109375" style="164" customWidth="1"/>
    <col min="4637" max="4637" width="7.85546875" style="164" customWidth="1"/>
    <col min="4638" max="4638" width="8.5703125" style="164" customWidth="1"/>
    <col min="4639" max="4639" width="23.42578125" style="164" customWidth="1"/>
    <col min="4640" max="4640" width="21.140625" style="164" customWidth="1"/>
    <col min="4641" max="4641" width="0.7109375" style="164" customWidth="1"/>
    <col min="4642" max="4643" width="7.7109375" style="164" customWidth="1"/>
    <col min="4644" max="4644" width="7.85546875" style="164" customWidth="1"/>
    <col min="4645" max="4645" width="8.5703125" style="164" customWidth="1"/>
    <col min="4646" max="4646" width="19" style="164" customWidth="1"/>
    <col min="4647" max="4647" width="20.140625" style="164" customWidth="1"/>
    <col min="4648" max="4648" width="0.85546875" style="164" customWidth="1"/>
    <col min="4649" max="4650" width="7.7109375" style="164" customWidth="1"/>
    <col min="4651" max="4651" width="7.85546875" style="164" customWidth="1"/>
    <col min="4652" max="4652" width="8.5703125" style="164" customWidth="1"/>
    <col min="4653" max="4653" width="28" style="164" customWidth="1"/>
    <col min="4654" max="4654" width="24.5703125" style="164" customWidth="1"/>
    <col min="4655" max="4655" width="1.42578125" style="164" customWidth="1"/>
    <col min="4656" max="4657" width="7.7109375" style="164" customWidth="1"/>
    <col min="4658" max="4658" width="7.85546875" style="164" customWidth="1"/>
    <col min="4659" max="4659" width="8.5703125" style="164" customWidth="1"/>
    <col min="4660" max="4660" width="28" style="164" customWidth="1"/>
    <col min="4661" max="4661" width="24.5703125" style="164" customWidth="1"/>
    <col min="4662" max="4662" width="1" style="164" customWidth="1"/>
    <col min="4663" max="4664" width="7.7109375" style="164" customWidth="1"/>
    <col min="4665" max="4665" width="7.85546875" style="164" customWidth="1"/>
    <col min="4666" max="4666" width="8.5703125" style="164" customWidth="1"/>
    <col min="4667" max="4667" width="28" style="164" customWidth="1"/>
    <col min="4668" max="4668" width="24.5703125" style="164" customWidth="1"/>
    <col min="4669" max="4669" width="1.28515625" style="164" customWidth="1"/>
    <col min="4670" max="4671" width="7.7109375" style="164" customWidth="1"/>
    <col min="4672" max="4672" width="7.85546875" style="164" customWidth="1"/>
    <col min="4673" max="4673" width="8.5703125" style="164" customWidth="1"/>
    <col min="4674" max="4674" width="28" style="164" customWidth="1"/>
    <col min="4675" max="4675" width="24.5703125" style="164" customWidth="1"/>
    <col min="4676" max="4676" width="1.42578125" style="164" customWidth="1"/>
    <col min="4677" max="4678" width="7.7109375" style="164" customWidth="1"/>
    <col min="4679" max="4679" width="7.85546875" style="164" customWidth="1"/>
    <col min="4680" max="4680" width="8.5703125" style="164" customWidth="1"/>
    <col min="4681" max="4681" width="28" style="164" customWidth="1"/>
    <col min="4682" max="4682" width="24.5703125" style="164" customWidth="1"/>
    <col min="4683" max="4683" width="1.42578125" style="164" customWidth="1"/>
    <col min="4684" max="4685" width="7.7109375" style="164" customWidth="1"/>
    <col min="4686" max="4686" width="7.85546875" style="164" customWidth="1"/>
    <col min="4687" max="4687" width="8.5703125" style="164" customWidth="1"/>
    <col min="4688" max="4688" width="28" style="164" customWidth="1"/>
    <col min="4689" max="4689" width="24.5703125" style="164" customWidth="1"/>
    <col min="4690" max="4690" width="0.5703125" style="164" customWidth="1"/>
    <col min="4691" max="4692" width="7.7109375" style="164" customWidth="1"/>
    <col min="4693" max="4693" width="7.85546875" style="164" customWidth="1"/>
    <col min="4694" max="4694" width="8.5703125" style="164" customWidth="1"/>
    <col min="4695" max="4695" width="28" style="164" customWidth="1"/>
    <col min="4696" max="4696" width="24.5703125" style="164" customWidth="1"/>
    <col min="4697" max="4860" width="11.42578125" style="164"/>
    <col min="4861" max="4861" width="1.140625" style="164" customWidth="1"/>
    <col min="4862" max="4862" width="6" style="164" customWidth="1"/>
    <col min="4863" max="4863" width="17.7109375" style="164" customWidth="1"/>
    <col min="4864" max="4864" width="7" style="164" customWidth="1"/>
    <col min="4865" max="4865" width="25.140625" style="164" customWidth="1"/>
    <col min="4866" max="4866" width="7.7109375" style="164" customWidth="1"/>
    <col min="4867" max="4867" width="17.5703125" style="164" customWidth="1"/>
    <col min="4868" max="4869" width="18.85546875" style="164" customWidth="1"/>
    <col min="4870" max="4870" width="21.85546875" style="164" customWidth="1"/>
    <col min="4871" max="4871" width="19" style="164" customWidth="1"/>
    <col min="4872" max="4872" width="13.7109375" style="164" customWidth="1"/>
    <col min="4873" max="4873" width="12.42578125" style="164" customWidth="1"/>
    <col min="4874" max="4874" width="12.140625" style="164" customWidth="1"/>
    <col min="4875" max="4875" width="14.140625" style="164" customWidth="1"/>
    <col min="4876" max="4876" width="13.5703125" style="164" customWidth="1"/>
    <col min="4877" max="4877" width="1.28515625" style="164" customWidth="1"/>
    <col min="4878" max="4879" width="7.7109375" style="164" customWidth="1"/>
    <col min="4880" max="4880" width="7.85546875" style="164" customWidth="1"/>
    <col min="4881" max="4881" width="8.85546875" style="164" customWidth="1"/>
    <col min="4882" max="4882" width="15.42578125" style="164" customWidth="1"/>
    <col min="4883" max="4883" width="23" style="164" customWidth="1"/>
    <col min="4884" max="4885" width="7.7109375" style="164" customWidth="1"/>
    <col min="4886" max="4886" width="7.85546875" style="164" customWidth="1"/>
    <col min="4887" max="4887" width="8.5703125" style="164" customWidth="1"/>
    <col min="4888" max="4889" width="16.7109375" style="164" customWidth="1"/>
    <col min="4890" max="4890" width="1.140625" style="164" customWidth="1"/>
    <col min="4891" max="4892" width="7.7109375" style="164" customWidth="1"/>
    <col min="4893" max="4893" width="7.85546875" style="164" customWidth="1"/>
    <col min="4894" max="4894" width="8.5703125" style="164" customWidth="1"/>
    <col min="4895" max="4895" width="23.42578125" style="164" customWidth="1"/>
    <col min="4896" max="4896" width="21.140625" style="164" customWidth="1"/>
    <col min="4897" max="4897" width="0.7109375" style="164" customWidth="1"/>
    <col min="4898" max="4899" width="7.7109375" style="164" customWidth="1"/>
    <col min="4900" max="4900" width="7.85546875" style="164" customWidth="1"/>
    <col min="4901" max="4901" width="8.5703125" style="164" customWidth="1"/>
    <col min="4902" max="4902" width="19" style="164" customWidth="1"/>
    <col min="4903" max="4903" width="20.140625" style="164" customWidth="1"/>
    <col min="4904" max="4904" width="0.85546875" style="164" customWidth="1"/>
    <col min="4905" max="4906" width="7.7109375" style="164" customWidth="1"/>
    <col min="4907" max="4907" width="7.85546875" style="164" customWidth="1"/>
    <col min="4908" max="4908" width="8.5703125" style="164" customWidth="1"/>
    <col min="4909" max="4909" width="28" style="164" customWidth="1"/>
    <col min="4910" max="4910" width="24.5703125" style="164" customWidth="1"/>
    <col min="4911" max="4911" width="1.42578125" style="164" customWidth="1"/>
    <col min="4912" max="4913" width="7.7109375" style="164" customWidth="1"/>
    <col min="4914" max="4914" width="7.85546875" style="164" customWidth="1"/>
    <col min="4915" max="4915" width="8.5703125" style="164" customWidth="1"/>
    <col min="4916" max="4916" width="28" style="164" customWidth="1"/>
    <col min="4917" max="4917" width="24.5703125" style="164" customWidth="1"/>
    <col min="4918" max="4918" width="1" style="164" customWidth="1"/>
    <col min="4919" max="4920" width="7.7109375" style="164" customWidth="1"/>
    <col min="4921" max="4921" width="7.85546875" style="164" customWidth="1"/>
    <col min="4922" max="4922" width="8.5703125" style="164" customWidth="1"/>
    <col min="4923" max="4923" width="28" style="164" customWidth="1"/>
    <col min="4924" max="4924" width="24.5703125" style="164" customWidth="1"/>
    <col min="4925" max="4925" width="1.28515625" style="164" customWidth="1"/>
    <col min="4926" max="4927" width="7.7109375" style="164" customWidth="1"/>
    <col min="4928" max="4928" width="7.85546875" style="164" customWidth="1"/>
    <col min="4929" max="4929" width="8.5703125" style="164" customWidth="1"/>
    <col min="4930" max="4930" width="28" style="164" customWidth="1"/>
    <col min="4931" max="4931" width="24.5703125" style="164" customWidth="1"/>
    <col min="4932" max="4932" width="1.42578125" style="164" customWidth="1"/>
    <col min="4933" max="4934" width="7.7109375" style="164" customWidth="1"/>
    <col min="4935" max="4935" width="7.85546875" style="164" customWidth="1"/>
    <col min="4936" max="4936" width="8.5703125" style="164" customWidth="1"/>
    <col min="4937" max="4937" width="28" style="164" customWidth="1"/>
    <col min="4938" max="4938" width="24.5703125" style="164" customWidth="1"/>
    <col min="4939" max="4939" width="1.42578125" style="164" customWidth="1"/>
    <col min="4940" max="4941" width="7.7109375" style="164" customWidth="1"/>
    <col min="4942" max="4942" width="7.85546875" style="164" customWidth="1"/>
    <col min="4943" max="4943" width="8.5703125" style="164" customWidth="1"/>
    <col min="4944" max="4944" width="28" style="164" customWidth="1"/>
    <col min="4945" max="4945" width="24.5703125" style="164" customWidth="1"/>
    <col min="4946" max="4946" width="0.5703125" style="164" customWidth="1"/>
    <col min="4947" max="4948" width="7.7109375" style="164" customWidth="1"/>
    <col min="4949" max="4949" width="7.85546875" style="164" customWidth="1"/>
    <col min="4950" max="4950" width="8.5703125" style="164" customWidth="1"/>
    <col min="4951" max="4951" width="28" style="164" customWidth="1"/>
    <col min="4952" max="4952" width="24.5703125" style="164" customWidth="1"/>
    <col min="4953" max="5116" width="11.42578125" style="164"/>
    <col min="5117" max="5117" width="1.140625" style="164" customWidth="1"/>
    <col min="5118" max="5118" width="6" style="164" customWidth="1"/>
    <col min="5119" max="5119" width="17.7109375" style="164" customWidth="1"/>
    <col min="5120" max="5120" width="7" style="164" customWidth="1"/>
    <col min="5121" max="5121" width="25.140625" style="164" customWidth="1"/>
    <col min="5122" max="5122" width="7.7109375" style="164" customWidth="1"/>
    <col min="5123" max="5123" width="17.5703125" style="164" customWidth="1"/>
    <col min="5124" max="5125" width="18.85546875" style="164" customWidth="1"/>
    <col min="5126" max="5126" width="21.85546875" style="164" customWidth="1"/>
    <col min="5127" max="5127" width="19" style="164" customWidth="1"/>
    <col min="5128" max="5128" width="13.7109375" style="164" customWidth="1"/>
    <col min="5129" max="5129" width="12.42578125" style="164" customWidth="1"/>
    <col min="5130" max="5130" width="12.140625" style="164" customWidth="1"/>
    <col min="5131" max="5131" width="14.140625" style="164" customWidth="1"/>
    <col min="5132" max="5132" width="13.5703125" style="164" customWidth="1"/>
    <col min="5133" max="5133" width="1.28515625" style="164" customWidth="1"/>
    <col min="5134" max="5135" width="7.7109375" style="164" customWidth="1"/>
    <col min="5136" max="5136" width="7.85546875" style="164" customWidth="1"/>
    <col min="5137" max="5137" width="8.85546875" style="164" customWidth="1"/>
    <col min="5138" max="5138" width="15.42578125" style="164" customWidth="1"/>
    <col min="5139" max="5139" width="23" style="164" customWidth="1"/>
    <col min="5140" max="5141" width="7.7109375" style="164" customWidth="1"/>
    <col min="5142" max="5142" width="7.85546875" style="164" customWidth="1"/>
    <col min="5143" max="5143" width="8.5703125" style="164" customWidth="1"/>
    <col min="5144" max="5145" width="16.7109375" style="164" customWidth="1"/>
    <col min="5146" max="5146" width="1.140625" style="164" customWidth="1"/>
    <col min="5147" max="5148" width="7.7109375" style="164" customWidth="1"/>
    <col min="5149" max="5149" width="7.85546875" style="164" customWidth="1"/>
    <col min="5150" max="5150" width="8.5703125" style="164" customWidth="1"/>
    <col min="5151" max="5151" width="23.42578125" style="164" customWidth="1"/>
    <col min="5152" max="5152" width="21.140625" style="164" customWidth="1"/>
    <col min="5153" max="5153" width="0.7109375" style="164" customWidth="1"/>
    <col min="5154" max="5155" width="7.7109375" style="164" customWidth="1"/>
    <col min="5156" max="5156" width="7.85546875" style="164" customWidth="1"/>
    <col min="5157" max="5157" width="8.5703125" style="164" customWidth="1"/>
    <col min="5158" max="5158" width="19" style="164" customWidth="1"/>
    <col min="5159" max="5159" width="20.140625" style="164" customWidth="1"/>
    <col min="5160" max="5160" width="0.85546875" style="164" customWidth="1"/>
    <col min="5161" max="5162" width="7.7109375" style="164" customWidth="1"/>
    <col min="5163" max="5163" width="7.85546875" style="164" customWidth="1"/>
    <col min="5164" max="5164" width="8.5703125" style="164" customWidth="1"/>
    <col min="5165" max="5165" width="28" style="164" customWidth="1"/>
    <col min="5166" max="5166" width="24.5703125" style="164" customWidth="1"/>
    <col min="5167" max="5167" width="1.42578125" style="164" customWidth="1"/>
    <col min="5168" max="5169" width="7.7109375" style="164" customWidth="1"/>
    <col min="5170" max="5170" width="7.85546875" style="164" customWidth="1"/>
    <col min="5171" max="5171" width="8.5703125" style="164" customWidth="1"/>
    <col min="5172" max="5172" width="28" style="164" customWidth="1"/>
    <col min="5173" max="5173" width="24.5703125" style="164" customWidth="1"/>
    <col min="5174" max="5174" width="1" style="164" customWidth="1"/>
    <col min="5175" max="5176" width="7.7109375" style="164" customWidth="1"/>
    <col min="5177" max="5177" width="7.85546875" style="164" customWidth="1"/>
    <col min="5178" max="5178" width="8.5703125" style="164" customWidth="1"/>
    <col min="5179" max="5179" width="28" style="164" customWidth="1"/>
    <col min="5180" max="5180" width="24.5703125" style="164" customWidth="1"/>
    <col min="5181" max="5181" width="1.28515625" style="164" customWidth="1"/>
    <col min="5182" max="5183" width="7.7109375" style="164" customWidth="1"/>
    <col min="5184" max="5184" width="7.85546875" style="164" customWidth="1"/>
    <col min="5185" max="5185" width="8.5703125" style="164" customWidth="1"/>
    <col min="5186" max="5186" width="28" style="164" customWidth="1"/>
    <col min="5187" max="5187" width="24.5703125" style="164" customWidth="1"/>
    <col min="5188" max="5188" width="1.42578125" style="164" customWidth="1"/>
    <col min="5189" max="5190" width="7.7109375" style="164" customWidth="1"/>
    <col min="5191" max="5191" width="7.85546875" style="164" customWidth="1"/>
    <col min="5192" max="5192" width="8.5703125" style="164" customWidth="1"/>
    <col min="5193" max="5193" width="28" style="164" customWidth="1"/>
    <col min="5194" max="5194" width="24.5703125" style="164" customWidth="1"/>
    <col min="5195" max="5195" width="1.42578125" style="164" customWidth="1"/>
    <col min="5196" max="5197" width="7.7109375" style="164" customWidth="1"/>
    <col min="5198" max="5198" width="7.85546875" style="164" customWidth="1"/>
    <col min="5199" max="5199" width="8.5703125" style="164" customWidth="1"/>
    <col min="5200" max="5200" width="28" style="164" customWidth="1"/>
    <col min="5201" max="5201" width="24.5703125" style="164" customWidth="1"/>
    <col min="5202" max="5202" width="0.5703125" style="164" customWidth="1"/>
    <col min="5203" max="5204" width="7.7109375" style="164" customWidth="1"/>
    <col min="5205" max="5205" width="7.85546875" style="164" customWidth="1"/>
    <col min="5206" max="5206" width="8.5703125" style="164" customWidth="1"/>
    <col min="5207" max="5207" width="28" style="164" customWidth="1"/>
    <col min="5208" max="5208" width="24.5703125" style="164" customWidth="1"/>
    <col min="5209" max="5372" width="11.42578125" style="164"/>
    <col min="5373" max="5373" width="1.140625" style="164" customWidth="1"/>
    <col min="5374" max="5374" width="6" style="164" customWidth="1"/>
    <col min="5375" max="5375" width="17.7109375" style="164" customWidth="1"/>
    <col min="5376" max="5376" width="7" style="164" customWidth="1"/>
    <col min="5377" max="5377" width="25.140625" style="164" customWidth="1"/>
    <col min="5378" max="5378" width="7.7109375" style="164" customWidth="1"/>
    <col min="5379" max="5379" width="17.5703125" style="164" customWidth="1"/>
    <col min="5380" max="5381" width="18.85546875" style="164" customWidth="1"/>
    <col min="5382" max="5382" width="21.85546875" style="164" customWidth="1"/>
    <col min="5383" max="5383" width="19" style="164" customWidth="1"/>
    <col min="5384" max="5384" width="13.7109375" style="164" customWidth="1"/>
    <col min="5385" max="5385" width="12.42578125" style="164" customWidth="1"/>
    <col min="5386" max="5386" width="12.140625" style="164" customWidth="1"/>
    <col min="5387" max="5387" width="14.140625" style="164" customWidth="1"/>
    <col min="5388" max="5388" width="13.5703125" style="164" customWidth="1"/>
    <col min="5389" max="5389" width="1.28515625" style="164" customWidth="1"/>
    <col min="5390" max="5391" width="7.7109375" style="164" customWidth="1"/>
    <col min="5392" max="5392" width="7.85546875" style="164" customWidth="1"/>
    <col min="5393" max="5393" width="8.85546875" style="164" customWidth="1"/>
    <col min="5394" max="5394" width="15.42578125" style="164" customWidth="1"/>
    <col min="5395" max="5395" width="23" style="164" customWidth="1"/>
    <col min="5396" max="5397" width="7.7109375" style="164" customWidth="1"/>
    <col min="5398" max="5398" width="7.85546875" style="164" customWidth="1"/>
    <col min="5399" max="5399" width="8.5703125" style="164" customWidth="1"/>
    <col min="5400" max="5401" width="16.7109375" style="164" customWidth="1"/>
    <col min="5402" max="5402" width="1.140625" style="164" customWidth="1"/>
    <col min="5403" max="5404" width="7.7109375" style="164" customWidth="1"/>
    <col min="5405" max="5405" width="7.85546875" style="164" customWidth="1"/>
    <col min="5406" max="5406" width="8.5703125" style="164" customWidth="1"/>
    <col min="5407" max="5407" width="23.42578125" style="164" customWidth="1"/>
    <col min="5408" max="5408" width="21.140625" style="164" customWidth="1"/>
    <col min="5409" max="5409" width="0.7109375" style="164" customWidth="1"/>
    <col min="5410" max="5411" width="7.7109375" style="164" customWidth="1"/>
    <col min="5412" max="5412" width="7.85546875" style="164" customWidth="1"/>
    <col min="5413" max="5413" width="8.5703125" style="164" customWidth="1"/>
    <col min="5414" max="5414" width="19" style="164" customWidth="1"/>
    <col min="5415" max="5415" width="20.140625" style="164" customWidth="1"/>
    <col min="5416" max="5416" width="0.85546875" style="164" customWidth="1"/>
    <col min="5417" max="5418" width="7.7109375" style="164" customWidth="1"/>
    <col min="5419" max="5419" width="7.85546875" style="164" customWidth="1"/>
    <col min="5420" max="5420" width="8.5703125" style="164" customWidth="1"/>
    <col min="5421" max="5421" width="28" style="164" customWidth="1"/>
    <col min="5422" max="5422" width="24.5703125" style="164" customWidth="1"/>
    <col min="5423" max="5423" width="1.42578125" style="164" customWidth="1"/>
    <col min="5424" max="5425" width="7.7109375" style="164" customWidth="1"/>
    <col min="5426" max="5426" width="7.85546875" style="164" customWidth="1"/>
    <col min="5427" max="5427" width="8.5703125" style="164" customWidth="1"/>
    <col min="5428" max="5428" width="28" style="164" customWidth="1"/>
    <col min="5429" max="5429" width="24.5703125" style="164" customWidth="1"/>
    <col min="5430" max="5430" width="1" style="164" customWidth="1"/>
    <col min="5431" max="5432" width="7.7109375" style="164" customWidth="1"/>
    <col min="5433" max="5433" width="7.85546875" style="164" customWidth="1"/>
    <col min="5434" max="5434" width="8.5703125" style="164" customWidth="1"/>
    <col min="5435" max="5435" width="28" style="164" customWidth="1"/>
    <col min="5436" max="5436" width="24.5703125" style="164" customWidth="1"/>
    <col min="5437" max="5437" width="1.28515625" style="164" customWidth="1"/>
    <col min="5438" max="5439" width="7.7109375" style="164" customWidth="1"/>
    <col min="5440" max="5440" width="7.85546875" style="164" customWidth="1"/>
    <col min="5441" max="5441" width="8.5703125" style="164" customWidth="1"/>
    <col min="5442" max="5442" width="28" style="164" customWidth="1"/>
    <col min="5443" max="5443" width="24.5703125" style="164" customWidth="1"/>
    <col min="5444" max="5444" width="1.42578125" style="164" customWidth="1"/>
    <col min="5445" max="5446" width="7.7109375" style="164" customWidth="1"/>
    <col min="5447" max="5447" width="7.85546875" style="164" customWidth="1"/>
    <col min="5448" max="5448" width="8.5703125" style="164" customWidth="1"/>
    <col min="5449" max="5449" width="28" style="164" customWidth="1"/>
    <col min="5450" max="5450" width="24.5703125" style="164" customWidth="1"/>
    <col min="5451" max="5451" width="1.42578125" style="164" customWidth="1"/>
    <col min="5452" max="5453" width="7.7109375" style="164" customWidth="1"/>
    <col min="5454" max="5454" width="7.85546875" style="164" customWidth="1"/>
    <col min="5455" max="5455" width="8.5703125" style="164" customWidth="1"/>
    <col min="5456" max="5456" width="28" style="164" customWidth="1"/>
    <col min="5457" max="5457" width="24.5703125" style="164" customWidth="1"/>
    <col min="5458" max="5458" width="0.5703125" style="164" customWidth="1"/>
    <col min="5459" max="5460" width="7.7109375" style="164" customWidth="1"/>
    <col min="5461" max="5461" width="7.85546875" style="164" customWidth="1"/>
    <col min="5462" max="5462" width="8.5703125" style="164" customWidth="1"/>
    <col min="5463" max="5463" width="28" style="164" customWidth="1"/>
    <col min="5464" max="5464" width="24.5703125" style="164" customWidth="1"/>
    <col min="5465" max="5628" width="11.42578125" style="164"/>
    <col min="5629" max="5629" width="1.140625" style="164" customWidth="1"/>
    <col min="5630" max="5630" width="6" style="164" customWidth="1"/>
    <col min="5631" max="5631" width="17.7109375" style="164" customWidth="1"/>
    <col min="5632" max="5632" width="7" style="164" customWidth="1"/>
    <col min="5633" max="5633" width="25.140625" style="164" customWidth="1"/>
    <col min="5634" max="5634" width="7.7109375" style="164" customWidth="1"/>
    <col min="5635" max="5635" width="17.5703125" style="164" customWidth="1"/>
    <col min="5636" max="5637" width="18.85546875" style="164" customWidth="1"/>
    <col min="5638" max="5638" width="21.85546875" style="164" customWidth="1"/>
    <col min="5639" max="5639" width="19" style="164" customWidth="1"/>
    <col min="5640" max="5640" width="13.7109375" style="164" customWidth="1"/>
    <col min="5641" max="5641" width="12.42578125" style="164" customWidth="1"/>
    <col min="5642" max="5642" width="12.140625" style="164" customWidth="1"/>
    <col min="5643" max="5643" width="14.140625" style="164" customWidth="1"/>
    <col min="5644" max="5644" width="13.5703125" style="164" customWidth="1"/>
    <col min="5645" max="5645" width="1.28515625" style="164" customWidth="1"/>
    <col min="5646" max="5647" width="7.7109375" style="164" customWidth="1"/>
    <col min="5648" max="5648" width="7.85546875" style="164" customWidth="1"/>
    <col min="5649" max="5649" width="8.85546875" style="164" customWidth="1"/>
    <col min="5650" max="5650" width="15.42578125" style="164" customWidth="1"/>
    <col min="5651" max="5651" width="23" style="164" customWidth="1"/>
    <col min="5652" max="5653" width="7.7109375" style="164" customWidth="1"/>
    <col min="5654" max="5654" width="7.85546875" style="164" customWidth="1"/>
    <col min="5655" max="5655" width="8.5703125" style="164" customWidth="1"/>
    <col min="5656" max="5657" width="16.7109375" style="164" customWidth="1"/>
    <col min="5658" max="5658" width="1.140625" style="164" customWidth="1"/>
    <col min="5659" max="5660" width="7.7109375" style="164" customWidth="1"/>
    <col min="5661" max="5661" width="7.85546875" style="164" customWidth="1"/>
    <col min="5662" max="5662" width="8.5703125" style="164" customWidth="1"/>
    <col min="5663" max="5663" width="23.42578125" style="164" customWidth="1"/>
    <col min="5664" max="5664" width="21.140625" style="164" customWidth="1"/>
    <col min="5665" max="5665" width="0.7109375" style="164" customWidth="1"/>
    <col min="5666" max="5667" width="7.7109375" style="164" customWidth="1"/>
    <col min="5668" max="5668" width="7.85546875" style="164" customWidth="1"/>
    <col min="5669" max="5669" width="8.5703125" style="164" customWidth="1"/>
    <col min="5670" max="5670" width="19" style="164" customWidth="1"/>
    <col min="5671" max="5671" width="20.140625" style="164" customWidth="1"/>
    <col min="5672" max="5672" width="0.85546875" style="164" customWidth="1"/>
    <col min="5673" max="5674" width="7.7109375" style="164" customWidth="1"/>
    <col min="5675" max="5675" width="7.85546875" style="164" customWidth="1"/>
    <col min="5676" max="5676" width="8.5703125" style="164" customWidth="1"/>
    <col min="5677" max="5677" width="28" style="164" customWidth="1"/>
    <col min="5678" max="5678" width="24.5703125" style="164" customWidth="1"/>
    <col min="5679" max="5679" width="1.42578125" style="164" customWidth="1"/>
    <col min="5680" max="5681" width="7.7109375" style="164" customWidth="1"/>
    <col min="5682" max="5682" width="7.85546875" style="164" customWidth="1"/>
    <col min="5683" max="5683" width="8.5703125" style="164" customWidth="1"/>
    <col min="5684" max="5684" width="28" style="164" customWidth="1"/>
    <col min="5685" max="5685" width="24.5703125" style="164" customWidth="1"/>
    <col min="5686" max="5686" width="1" style="164" customWidth="1"/>
    <col min="5687" max="5688" width="7.7109375" style="164" customWidth="1"/>
    <col min="5689" max="5689" width="7.85546875" style="164" customWidth="1"/>
    <col min="5690" max="5690" width="8.5703125" style="164" customWidth="1"/>
    <col min="5691" max="5691" width="28" style="164" customWidth="1"/>
    <col min="5692" max="5692" width="24.5703125" style="164" customWidth="1"/>
    <col min="5693" max="5693" width="1.28515625" style="164" customWidth="1"/>
    <col min="5694" max="5695" width="7.7109375" style="164" customWidth="1"/>
    <col min="5696" max="5696" width="7.85546875" style="164" customWidth="1"/>
    <col min="5697" max="5697" width="8.5703125" style="164" customWidth="1"/>
    <col min="5698" max="5698" width="28" style="164" customWidth="1"/>
    <col min="5699" max="5699" width="24.5703125" style="164" customWidth="1"/>
    <col min="5700" max="5700" width="1.42578125" style="164" customWidth="1"/>
    <col min="5701" max="5702" width="7.7109375" style="164" customWidth="1"/>
    <col min="5703" max="5703" width="7.85546875" style="164" customWidth="1"/>
    <col min="5704" max="5704" width="8.5703125" style="164" customWidth="1"/>
    <col min="5705" max="5705" width="28" style="164" customWidth="1"/>
    <col min="5706" max="5706" width="24.5703125" style="164" customWidth="1"/>
    <col min="5707" max="5707" width="1.42578125" style="164" customWidth="1"/>
    <col min="5708" max="5709" width="7.7109375" style="164" customWidth="1"/>
    <col min="5710" max="5710" width="7.85546875" style="164" customWidth="1"/>
    <col min="5711" max="5711" width="8.5703125" style="164" customWidth="1"/>
    <col min="5712" max="5712" width="28" style="164" customWidth="1"/>
    <col min="5713" max="5713" width="24.5703125" style="164" customWidth="1"/>
    <col min="5714" max="5714" width="0.5703125" style="164" customWidth="1"/>
    <col min="5715" max="5716" width="7.7109375" style="164" customWidth="1"/>
    <col min="5717" max="5717" width="7.85546875" style="164" customWidth="1"/>
    <col min="5718" max="5718" width="8.5703125" style="164" customWidth="1"/>
    <col min="5719" max="5719" width="28" style="164" customWidth="1"/>
    <col min="5720" max="5720" width="24.5703125" style="164" customWidth="1"/>
    <col min="5721" max="5884" width="11.42578125" style="164"/>
    <col min="5885" max="5885" width="1.140625" style="164" customWidth="1"/>
    <col min="5886" max="5886" width="6" style="164" customWidth="1"/>
    <col min="5887" max="5887" width="17.7109375" style="164" customWidth="1"/>
    <col min="5888" max="5888" width="7" style="164" customWidth="1"/>
    <col min="5889" max="5889" width="25.140625" style="164" customWidth="1"/>
    <col min="5890" max="5890" width="7.7109375" style="164" customWidth="1"/>
    <col min="5891" max="5891" width="17.5703125" style="164" customWidth="1"/>
    <col min="5892" max="5893" width="18.85546875" style="164" customWidth="1"/>
    <col min="5894" max="5894" width="21.85546875" style="164" customWidth="1"/>
    <col min="5895" max="5895" width="19" style="164" customWidth="1"/>
    <col min="5896" max="5896" width="13.7109375" style="164" customWidth="1"/>
    <col min="5897" max="5897" width="12.42578125" style="164" customWidth="1"/>
    <col min="5898" max="5898" width="12.140625" style="164" customWidth="1"/>
    <col min="5899" max="5899" width="14.140625" style="164" customWidth="1"/>
    <col min="5900" max="5900" width="13.5703125" style="164" customWidth="1"/>
    <col min="5901" max="5901" width="1.28515625" style="164" customWidth="1"/>
    <col min="5902" max="5903" width="7.7109375" style="164" customWidth="1"/>
    <col min="5904" max="5904" width="7.85546875" style="164" customWidth="1"/>
    <col min="5905" max="5905" width="8.85546875" style="164" customWidth="1"/>
    <col min="5906" max="5906" width="15.42578125" style="164" customWidth="1"/>
    <col min="5907" max="5907" width="23" style="164" customWidth="1"/>
    <col min="5908" max="5909" width="7.7109375" style="164" customWidth="1"/>
    <col min="5910" max="5910" width="7.85546875" style="164" customWidth="1"/>
    <col min="5911" max="5911" width="8.5703125" style="164" customWidth="1"/>
    <col min="5912" max="5913" width="16.7109375" style="164" customWidth="1"/>
    <col min="5914" max="5914" width="1.140625" style="164" customWidth="1"/>
    <col min="5915" max="5916" width="7.7109375" style="164" customWidth="1"/>
    <col min="5917" max="5917" width="7.85546875" style="164" customWidth="1"/>
    <col min="5918" max="5918" width="8.5703125" style="164" customWidth="1"/>
    <col min="5919" max="5919" width="23.42578125" style="164" customWidth="1"/>
    <col min="5920" max="5920" width="21.140625" style="164" customWidth="1"/>
    <col min="5921" max="5921" width="0.7109375" style="164" customWidth="1"/>
    <col min="5922" max="5923" width="7.7109375" style="164" customWidth="1"/>
    <col min="5924" max="5924" width="7.85546875" style="164" customWidth="1"/>
    <col min="5925" max="5925" width="8.5703125" style="164" customWidth="1"/>
    <col min="5926" max="5926" width="19" style="164" customWidth="1"/>
    <col min="5927" max="5927" width="20.140625" style="164" customWidth="1"/>
    <col min="5928" max="5928" width="0.85546875" style="164" customWidth="1"/>
    <col min="5929" max="5930" width="7.7109375" style="164" customWidth="1"/>
    <col min="5931" max="5931" width="7.85546875" style="164" customWidth="1"/>
    <col min="5932" max="5932" width="8.5703125" style="164" customWidth="1"/>
    <col min="5933" max="5933" width="28" style="164" customWidth="1"/>
    <col min="5934" max="5934" width="24.5703125" style="164" customWidth="1"/>
    <col min="5935" max="5935" width="1.42578125" style="164" customWidth="1"/>
    <col min="5936" max="5937" width="7.7109375" style="164" customWidth="1"/>
    <col min="5938" max="5938" width="7.85546875" style="164" customWidth="1"/>
    <col min="5939" max="5939" width="8.5703125" style="164" customWidth="1"/>
    <col min="5940" max="5940" width="28" style="164" customWidth="1"/>
    <col min="5941" max="5941" width="24.5703125" style="164" customWidth="1"/>
    <col min="5942" max="5942" width="1" style="164" customWidth="1"/>
    <col min="5943" max="5944" width="7.7109375" style="164" customWidth="1"/>
    <col min="5945" max="5945" width="7.85546875" style="164" customWidth="1"/>
    <col min="5946" max="5946" width="8.5703125" style="164" customWidth="1"/>
    <col min="5947" max="5947" width="28" style="164" customWidth="1"/>
    <col min="5948" max="5948" width="24.5703125" style="164" customWidth="1"/>
    <col min="5949" max="5949" width="1.28515625" style="164" customWidth="1"/>
    <col min="5950" max="5951" width="7.7109375" style="164" customWidth="1"/>
    <col min="5952" max="5952" width="7.85546875" style="164" customWidth="1"/>
    <col min="5953" max="5953" width="8.5703125" style="164" customWidth="1"/>
    <col min="5954" max="5954" width="28" style="164" customWidth="1"/>
    <col min="5955" max="5955" width="24.5703125" style="164" customWidth="1"/>
    <col min="5956" max="5956" width="1.42578125" style="164" customWidth="1"/>
    <col min="5957" max="5958" width="7.7109375" style="164" customWidth="1"/>
    <col min="5959" max="5959" width="7.85546875" style="164" customWidth="1"/>
    <col min="5960" max="5960" width="8.5703125" style="164" customWidth="1"/>
    <col min="5961" max="5961" width="28" style="164" customWidth="1"/>
    <col min="5962" max="5962" width="24.5703125" style="164" customWidth="1"/>
    <col min="5963" max="5963" width="1.42578125" style="164" customWidth="1"/>
    <col min="5964" max="5965" width="7.7109375" style="164" customWidth="1"/>
    <col min="5966" max="5966" width="7.85546875" style="164" customWidth="1"/>
    <col min="5967" max="5967" width="8.5703125" style="164" customWidth="1"/>
    <col min="5968" max="5968" width="28" style="164" customWidth="1"/>
    <col min="5969" max="5969" width="24.5703125" style="164" customWidth="1"/>
    <col min="5970" max="5970" width="0.5703125" style="164" customWidth="1"/>
    <col min="5971" max="5972" width="7.7109375" style="164" customWidth="1"/>
    <col min="5973" max="5973" width="7.85546875" style="164" customWidth="1"/>
    <col min="5974" max="5974" width="8.5703125" style="164" customWidth="1"/>
    <col min="5975" max="5975" width="28" style="164" customWidth="1"/>
    <col min="5976" max="5976" width="24.5703125" style="164" customWidth="1"/>
    <col min="5977" max="6140" width="11.42578125" style="164"/>
    <col min="6141" max="6141" width="1.140625" style="164" customWidth="1"/>
    <col min="6142" max="6142" width="6" style="164" customWidth="1"/>
    <col min="6143" max="6143" width="17.7109375" style="164" customWidth="1"/>
    <col min="6144" max="6144" width="7" style="164" customWidth="1"/>
    <col min="6145" max="6145" width="25.140625" style="164" customWidth="1"/>
    <col min="6146" max="6146" width="7.7109375" style="164" customWidth="1"/>
    <col min="6147" max="6147" width="17.5703125" style="164" customWidth="1"/>
    <col min="6148" max="6149" width="18.85546875" style="164" customWidth="1"/>
    <col min="6150" max="6150" width="21.85546875" style="164" customWidth="1"/>
    <col min="6151" max="6151" width="19" style="164" customWidth="1"/>
    <col min="6152" max="6152" width="13.7109375" style="164" customWidth="1"/>
    <col min="6153" max="6153" width="12.42578125" style="164" customWidth="1"/>
    <col min="6154" max="6154" width="12.140625" style="164" customWidth="1"/>
    <col min="6155" max="6155" width="14.140625" style="164" customWidth="1"/>
    <col min="6156" max="6156" width="13.5703125" style="164" customWidth="1"/>
    <col min="6157" max="6157" width="1.28515625" style="164" customWidth="1"/>
    <col min="6158" max="6159" width="7.7109375" style="164" customWidth="1"/>
    <col min="6160" max="6160" width="7.85546875" style="164" customWidth="1"/>
    <col min="6161" max="6161" width="8.85546875" style="164" customWidth="1"/>
    <col min="6162" max="6162" width="15.42578125" style="164" customWidth="1"/>
    <col min="6163" max="6163" width="23" style="164" customWidth="1"/>
    <col min="6164" max="6165" width="7.7109375" style="164" customWidth="1"/>
    <col min="6166" max="6166" width="7.85546875" style="164" customWidth="1"/>
    <col min="6167" max="6167" width="8.5703125" style="164" customWidth="1"/>
    <col min="6168" max="6169" width="16.7109375" style="164" customWidth="1"/>
    <col min="6170" max="6170" width="1.140625" style="164" customWidth="1"/>
    <col min="6171" max="6172" width="7.7109375" style="164" customWidth="1"/>
    <col min="6173" max="6173" width="7.85546875" style="164" customWidth="1"/>
    <col min="6174" max="6174" width="8.5703125" style="164" customWidth="1"/>
    <col min="6175" max="6175" width="23.42578125" style="164" customWidth="1"/>
    <col min="6176" max="6176" width="21.140625" style="164" customWidth="1"/>
    <col min="6177" max="6177" width="0.7109375" style="164" customWidth="1"/>
    <col min="6178" max="6179" width="7.7109375" style="164" customWidth="1"/>
    <col min="6180" max="6180" width="7.85546875" style="164" customWidth="1"/>
    <col min="6181" max="6181" width="8.5703125" style="164" customWidth="1"/>
    <col min="6182" max="6182" width="19" style="164" customWidth="1"/>
    <col min="6183" max="6183" width="20.140625" style="164" customWidth="1"/>
    <col min="6184" max="6184" width="0.85546875" style="164" customWidth="1"/>
    <col min="6185" max="6186" width="7.7109375" style="164" customWidth="1"/>
    <col min="6187" max="6187" width="7.85546875" style="164" customWidth="1"/>
    <col min="6188" max="6188" width="8.5703125" style="164" customWidth="1"/>
    <col min="6189" max="6189" width="28" style="164" customWidth="1"/>
    <col min="6190" max="6190" width="24.5703125" style="164" customWidth="1"/>
    <col min="6191" max="6191" width="1.42578125" style="164" customWidth="1"/>
    <col min="6192" max="6193" width="7.7109375" style="164" customWidth="1"/>
    <col min="6194" max="6194" width="7.85546875" style="164" customWidth="1"/>
    <col min="6195" max="6195" width="8.5703125" style="164" customWidth="1"/>
    <col min="6196" max="6196" width="28" style="164" customWidth="1"/>
    <col min="6197" max="6197" width="24.5703125" style="164" customWidth="1"/>
    <col min="6198" max="6198" width="1" style="164" customWidth="1"/>
    <col min="6199" max="6200" width="7.7109375" style="164" customWidth="1"/>
    <col min="6201" max="6201" width="7.85546875" style="164" customWidth="1"/>
    <col min="6202" max="6202" width="8.5703125" style="164" customWidth="1"/>
    <col min="6203" max="6203" width="28" style="164" customWidth="1"/>
    <col min="6204" max="6204" width="24.5703125" style="164" customWidth="1"/>
    <col min="6205" max="6205" width="1.28515625" style="164" customWidth="1"/>
    <col min="6206" max="6207" width="7.7109375" style="164" customWidth="1"/>
    <col min="6208" max="6208" width="7.85546875" style="164" customWidth="1"/>
    <col min="6209" max="6209" width="8.5703125" style="164" customWidth="1"/>
    <col min="6210" max="6210" width="28" style="164" customWidth="1"/>
    <col min="6211" max="6211" width="24.5703125" style="164" customWidth="1"/>
    <col min="6212" max="6212" width="1.42578125" style="164" customWidth="1"/>
    <col min="6213" max="6214" width="7.7109375" style="164" customWidth="1"/>
    <col min="6215" max="6215" width="7.85546875" style="164" customWidth="1"/>
    <col min="6216" max="6216" width="8.5703125" style="164" customWidth="1"/>
    <col min="6217" max="6217" width="28" style="164" customWidth="1"/>
    <col min="6218" max="6218" width="24.5703125" style="164" customWidth="1"/>
    <col min="6219" max="6219" width="1.42578125" style="164" customWidth="1"/>
    <col min="6220" max="6221" width="7.7109375" style="164" customWidth="1"/>
    <col min="6222" max="6222" width="7.85546875" style="164" customWidth="1"/>
    <col min="6223" max="6223" width="8.5703125" style="164" customWidth="1"/>
    <col min="6224" max="6224" width="28" style="164" customWidth="1"/>
    <col min="6225" max="6225" width="24.5703125" style="164" customWidth="1"/>
    <col min="6226" max="6226" width="0.5703125" style="164" customWidth="1"/>
    <col min="6227" max="6228" width="7.7109375" style="164" customWidth="1"/>
    <col min="6229" max="6229" width="7.85546875" style="164" customWidth="1"/>
    <col min="6230" max="6230" width="8.5703125" style="164" customWidth="1"/>
    <col min="6231" max="6231" width="28" style="164" customWidth="1"/>
    <col min="6232" max="6232" width="24.5703125" style="164" customWidth="1"/>
    <col min="6233" max="6396" width="11.42578125" style="164"/>
    <col min="6397" max="6397" width="1.140625" style="164" customWidth="1"/>
    <col min="6398" max="6398" width="6" style="164" customWidth="1"/>
    <col min="6399" max="6399" width="17.7109375" style="164" customWidth="1"/>
    <col min="6400" max="6400" width="7" style="164" customWidth="1"/>
    <col min="6401" max="6401" width="25.140625" style="164" customWidth="1"/>
    <col min="6402" max="6402" width="7.7109375" style="164" customWidth="1"/>
    <col min="6403" max="6403" width="17.5703125" style="164" customWidth="1"/>
    <col min="6404" max="6405" width="18.85546875" style="164" customWidth="1"/>
    <col min="6406" max="6406" width="21.85546875" style="164" customWidth="1"/>
    <col min="6407" max="6407" width="19" style="164" customWidth="1"/>
    <col min="6408" max="6408" width="13.7109375" style="164" customWidth="1"/>
    <col min="6409" max="6409" width="12.42578125" style="164" customWidth="1"/>
    <col min="6410" max="6410" width="12.140625" style="164" customWidth="1"/>
    <col min="6411" max="6411" width="14.140625" style="164" customWidth="1"/>
    <col min="6412" max="6412" width="13.5703125" style="164" customWidth="1"/>
    <col min="6413" max="6413" width="1.28515625" style="164" customWidth="1"/>
    <col min="6414" max="6415" width="7.7109375" style="164" customWidth="1"/>
    <col min="6416" max="6416" width="7.85546875" style="164" customWidth="1"/>
    <col min="6417" max="6417" width="8.85546875" style="164" customWidth="1"/>
    <col min="6418" max="6418" width="15.42578125" style="164" customWidth="1"/>
    <col min="6419" max="6419" width="23" style="164" customWidth="1"/>
    <col min="6420" max="6421" width="7.7109375" style="164" customWidth="1"/>
    <col min="6422" max="6422" width="7.85546875" style="164" customWidth="1"/>
    <col min="6423" max="6423" width="8.5703125" style="164" customWidth="1"/>
    <col min="6424" max="6425" width="16.7109375" style="164" customWidth="1"/>
    <col min="6426" max="6426" width="1.140625" style="164" customWidth="1"/>
    <col min="6427" max="6428" width="7.7109375" style="164" customWidth="1"/>
    <col min="6429" max="6429" width="7.85546875" style="164" customWidth="1"/>
    <col min="6430" max="6430" width="8.5703125" style="164" customWidth="1"/>
    <col min="6431" max="6431" width="23.42578125" style="164" customWidth="1"/>
    <col min="6432" max="6432" width="21.140625" style="164" customWidth="1"/>
    <col min="6433" max="6433" width="0.7109375" style="164" customWidth="1"/>
    <col min="6434" max="6435" width="7.7109375" style="164" customWidth="1"/>
    <col min="6436" max="6436" width="7.85546875" style="164" customWidth="1"/>
    <col min="6437" max="6437" width="8.5703125" style="164" customWidth="1"/>
    <col min="6438" max="6438" width="19" style="164" customWidth="1"/>
    <col min="6439" max="6439" width="20.140625" style="164" customWidth="1"/>
    <col min="6440" max="6440" width="0.85546875" style="164" customWidth="1"/>
    <col min="6441" max="6442" width="7.7109375" style="164" customWidth="1"/>
    <col min="6443" max="6443" width="7.85546875" style="164" customWidth="1"/>
    <col min="6444" max="6444" width="8.5703125" style="164" customWidth="1"/>
    <col min="6445" max="6445" width="28" style="164" customWidth="1"/>
    <col min="6446" max="6446" width="24.5703125" style="164" customWidth="1"/>
    <col min="6447" max="6447" width="1.42578125" style="164" customWidth="1"/>
    <col min="6448" max="6449" width="7.7109375" style="164" customWidth="1"/>
    <col min="6450" max="6450" width="7.85546875" style="164" customWidth="1"/>
    <col min="6451" max="6451" width="8.5703125" style="164" customWidth="1"/>
    <col min="6452" max="6452" width="28" style="164" customWidth="1"/>
    <col min="6453" max="6453" width="24.5703125" style="164" customWidth="1"/>
    <col min="6454" max="6454" width="1" style="164" customWidth="1"/>
    <col min="6455" max="6456" width="7.7109375" style="164" customWidth="1"/>
    <col min="6457" max="6457" width="7.85546875" style="164" customWidth="1"/>
    <col min="6458" max="6458" width="8.5703125" style="164" customWidth="1"/>
    <col min="6459" max="6459" width="28" style="164" customWidth="1"/>
    <col min="6460" max="6460" width="24.5703125" style="164" customWidth="1"/>
    <col min="6461" max="6461" width="1.28515625" style="164" customWidth="1"/>
    <col min="6462" max="6463" width="7.7109375" style="164" customWidth="1"/>
    <col min="6464" max="6464" width="7.85546875" style="164" customWidth="1"/>
    <col min="6465" max="6465" width="8.5703125" style="164" customWidth="1"/>
    <col min="6466" max="6466" width="28" style="164" customWidth="1"/>
    <col min="6467" max="6467" width="24.5703125" style="164" customWidth="1"/>
    <col min="6468" max="6468" width="1.42578125" style="164" customWidth="1"/>
    <col min="6469" max="6470" width="7.7109375" style="164" customWidth="1"/>
    <col min="6471" max="6471" width="7.85546875" style="164" customWidth="1"/>
    <col min="6472" max="6472" width="8.5703125" style="164" customWidth="1"/>
    <col min="6473" max="6473" width="28" style="164" customWidth="1"/>
    <col min="6474" max="6474" width="24.5703125" style="164" customWidth="1"/>
    <col min="6475" max="6475" width="1.42578125" style="164" customWidth="1"/>
    <col min="6476" max="6477" width="7.7109375" style="164" customWidth="1"/>
    <col min="6478" max="6478" width="7.85546875" style="164" customWidth="1"/>
    <col min="6479" max="6479" width="8.5703125" style="164" customWidth="1"/>
    <col min="6480" max="6480" width="28" style="164" customWidth="1"/>
    <col min="6481" max="6481" width="24.5703125" style="164" customWidth="1"/>
    <col min="6482" max="6482" width="0.5703125" style="164" customWidth="1"/>
    <col min="6483" max="6484" width="7.7109375" style="164" customWidth="1"/>
    <col min="6485" max="6485" width="7.85546875" style="164" customWidth="1"/>
    <col min="6486" max="6486" width="8.5703125" style="164" customWidth="1"/>
    <col min="6487" max="6487" width="28" style="164" customWidth="1"/>
    <col min="6488" max="6488" width="24.5703125" style="164" customWidth="1"/>
    <col min="6489" max="6652" width="11.42578125" style="164"/>
    <col min="6653" max="6653" width="1.140625" style="164" customWidth="1"/>
    <col min="6654" max="6654" width="6" style="164" customWidth="1"/>
    <col min="6655" max="6655" width="17.7109375" style="164" customWidth="1"/>
    <col min="6656" max="6656" width="7" style="164" customWidth="1"/>
    <col min="6657" max="6657" width="25.140625" style="164" customWidth="1"/>
    <col min="6658" max="6658" width="7.7109375" style="164" customWidth="1"/>
    <col min="6659" max="6659" width="17.5703125" style="164" customWidth="1"/>
    <col min="6660" max="6661" width="18.85546875" style="164" customWidth="1"/>
    <col min="6662" max="6662" width="21.85546875" style="164" customWidth="1"/>
    <col min="6663" max="6663" width="19" style="164" customWidth="1"/>
    <col min="6664" max="6664" width="13.7109375" style="164" customWidth="1"/>
    <col min="6665" max="6665" width="12.42578125" style="164" customWidth="1"/>
    <col min="6666" max="6666" width="12.140625" style="164" customWidth="1"/>
    <col min="6667" max="6667" width="14.140625" style="164" customWidth="1"/>
    <col min="6668" max="6668" width="13.5703125" style="164" customWidth="1"/>
    <col min="6669" max="6669" width="1.28515625" style="164" customWidth="1"/>
    <col min="6670" max="6671" width="7.7109375" style="164" customWidth="1"/>
    <col min="6672" max="6672" width="7.85546875" style="164" customWidth="1"/>
    <col min="6673" max="6673" width="8.85546875" style="164" customWidth="1"/>
    <col min="6674" max="6674" width="15.42578125" style="164" customWidth="1"/>
    <col min="6675" max="6675" width="23" style="164" customWidth="1"/>
    <col min="6676" max="6677" width="7.7109375" style="164" customWidth="1"/>
    <col min="6678" max="6678" width="7.85546875" style="164" customWidth="1"/>
    <col min="6679" max="6679" width="8.5703125" style="164" customWidth="1"/>
    <col min="6680" max="6681" width="16.7109375" style="164" customWidth="1"/>
    <col min="6682" max="6682" width="1.140625" style="164" customWidth="1"/>
    <col min="6683" max="6684" width="7.7109375" style="164" customWidth="1"/>
    <col min="6685" max="6685" width="7.85546875" style="164" customWidth="1"/>
    <col min="6686" max="6686" width="8.5703125" style="164" customWidth="1"/>
    <col min="6687" max="6687" width="23.42578125" style="164" customWidth="1"/>
    <col min="6688" max="6688" width="21.140625" style="164" customWidth="1"/>
    <col min="6689" max="6689" width="0.7109375" style="164" customWidth="1"/>
    <col min="6690" max="6691" width="7.7109375" style="164" customWidth="1"/>
    <col min="6692" max="6692" width="7.85546875" style="164" customWidth="1"/>
    <col min="6693" max="6693" width="8.5703125" style="164" customWidth="1"/>
    <col min="6694" max="6694" width="19" style="164" customWidth="1"/>
    <col min="6695" max="6695" width="20.140625" style="164" customWidth="1"/>
    <col min="6696" max="6696" width="0.85546875" style="164" customWidth="1"/>
    <col min="6697" max="6698" width="7.7109375" style="164" customWidth="1"/>
    <col min="6699" max="6699" width="7.85546875" style="164" customWidth="1"/>
    <col min="6700" max="6700" width="8.5703125" style="164" customWidth="1"/>
    <col min="6701" max="6701" width="28" style="164" customWidth="1"/>
    <col min="6702" max="6702" width="24.5703125" style="164" customWidth="1"/>
    <col min="6703" max="6703" width="1.42578125" style="164" customWidth="1"/>
    <col min="6704" max="6705" width="7.7109375" style="164" customWidth="1"/>
    <col min="6706" max="6706" width="7.85546875" style="164" customWidth="1"/>
    <col min="6707" max="6707" width="8.5703125" style="164" customWidth="1"/>
    <col min="6708" max="6708" width="28" style="164" customWidth="1"/>
    <col min="6709" max="6709" width="24.5703125" style="164" customWidth="1"/>
    <col min="6710" max="6710" width="1" style="164" customWidth="1"/>
    <col min="6711" max="6712" width="7.7109375" style="164" customWidth="1"/>
    <col min="6713" max="6713" width="7.85546875" style="164" customWidth="1"/>
    <col min="6714" max="6714" width="8.5703125" style="164" customWidth="1"/>
    <col min="6715" max="6715" width="28" style="164" customWidth="1"/>
    <col min="6716" max="6716" width="24.5703125" style="164" customWidth="1"/>
    <col min="6717" max="6717" width="1.28515625" style="164" customWidth="1"/>
    <col min="6718" max="6719" width="7.7109375" style="164" customWidth="1"/>
    <col min="6720" max="6720" width="7.85546875" style="164" customWidth="1"/>
    <col min="6721" max="6721" width="8.5703125" style="164" customWidth="1"/>
    <col min="6722" max="6722" width="28" style="164" customWidth="1"/>
    <col min="6723" max="6723" width="24.5703125" style="164" customWidth="1"/>
    <col min="6724" max="6724" width="1.42578125" style="164" customWidth="1"/>
    <col min="6725" max="6726" width="7.7109375" style="164" customWidth="1"/>
    <col min="6727" max="6727" width="7.85546875" style="164" customWidth="1"/>
    <col min="6728" max="6728" width="8.5703125" style="164" customWidth="1"/>
    <col min="6729" max="6729" width="28" style="164" customWidth="1"/>
    <col min="6730" max="6730" width="24.5703125" style="164" customWidth="1"/>
    <col min="6731" max="6731" width="1.42578125" style="164" customWidth="1"/>
    <col min="6732" max="6733" width="7.7109375" style="164" customWidth="1"/>
    <col min="6734" max="6734" width="7.85546875" style="164" customWidth="1"/>
    <col min="6735" max="6735" width="8.5703125" style="164" customWidth="1"/>
    <col min="6736" max="6736" width="28" style="164" customWidth="1"/>
    <col min="6737" max="6737" width="24.5703125" style="164" customWidth="1"/>
    <col min="6738" max="6738" width="0.5703125" style="164" customWidth="1"/>
    <col min="6739" max="6740" width="7.7109375" style="164" customWidth="1"/>
    <col min="6741" max="6741" width="7.85546875" style="164" customWidth="1"/>
    <col min="6742" max="6742" width="8.5703125" style="164" customWidth="1"/>
    <col min="6743" max="6743" width="28" style="164" customWidth="1"/>
    <col min="6744" max="6744" width="24.5703125" style="164" customWidth="1"/>
    <col min="6745" max="6908" width="11.42578125" style="164"/>
    <col min="6909" max="6909" width="1.140625" style="164" customWidth="1"/>
    <col min="6910" max="6910" width="6" style="164" customWidth="1"/>
    <col min="6911" max="6911" width="17.7109375" style="164" customWidth="1"/>
    <col min="6912" max="6912" width="7" style="164" customWidth="1"/>
    <col min="6913" max="6913" width="25.140625" style="164" customWidth="1"/>
    <col min="6914" max="6914" width="7.7109375" style="164" customWidth="1"/>
    <col min="6915" max="6915" width="17.5703125" style="164" customWidth="1"/>
    <col min="6916" max="6917" width="18.85546875" style="164" customWidth="1"/>
    <col min="6918" max="6918" width="21.85546875" style="164" customWidth="1"/>
    <col min="6919" max="6919" width="19" style="164" customWidth="1"/>
    <col min="6920" max="6920" width="13.7109375" style="164" customWidth="1"/>
    <col min="6921" max="6921" width="12.42578125" style="164" customWidth="1"/>
    <col min="6922" max="6922" width="12.140625" style="164" customWidth="1"/>
    <col min="6923" max="6923" width="14.140625" style="164" customWidth="1"/>
    <col min="6924" max="6924" width="13.5703125" style="164" customWidth="1"/>
    <col min="6925" max="6925" width="1.28515625" style="164" customWidth="1"/>
    <col min="6926" max="6927" width="7.7109375" style="164" customWidth="1"/>
    <col min="6928" max="6928" width="7.85546875" style="164" customWidth="1"/>
    <col min="6929" max="6929" width="8.85546875" style="164" customWidth="1"/>
    <col min="6930" max="6930" width="15.42578125" style="164" customWidth="1"/>
    <col min="6931" max="6931" width="23" style="164" customWidth="1"/>
    <col min="6932" max="6933" width="7.7109375" style="164" customWidth="1"/>
    <col min="6934" max="6934" width="7.85546875" style="164" customWidth="1"/>
    <col min="6935" max="6935" width="8.5703125" style="164" customWidth="1"/>
    <col min="6936" max="6937" width="16.7109375" style="164" customWidth="1"/>
    <col min="6938" max="6938" width="1.140625" style="164" customWidth="1"/>
    <col min="6939" max="6940" width="7.7109375" style="164" customWidth="1"/>
    <col min="6941" max="6941" width="7.85546875" style="164" customWidth="1"/>
    <col min="6942" max="6942" width="8.5703125" style="164" customWidth="1"/>
    <col min="6943" max="6943" width="23.42578125" style="164" customWidth="1"/>
    <col min="6944" max="6944" width="21.140625" style="164" customWidth="1"/>
    <col min="6945" max="6945" width="0.7109375" style="164" customWidth="1"/>
    <col min="6946" max="6947" width="7.7109375" style="164" customWidth="1"/>
    <col min="6948" max="6948" width="7.85546875" style="164" customWidth="1"/>
    <col min="6949" max="6949" width="8.5703125" style="164" customWidth="1"/>
    <col min="6950" max="6950" width="19" style="164" customWidth="1"/>
    <col min="6951" max="6951" width="20.140625" style="164" customWidth="1"/>
    <col min="6952" max="6952" width="0.85546875" style="164" customWidth="1"/>
    <col min="6953" max="6954" width="7.7109375" style="164" customWidth="1"/>
    <col min="6955" max="6955" width="7.85546875" style="164" customWidth="1"/>
    <col min="6956" max="6956" width="8.5703125" style="164" customWidth="1"/>
    <col min="6957" max="6957" width="28" style="164" customWidth="1"/>
    <col min="6958" max="6958" width="24.5703125" style="164" customWidth="1"/>
    <col min="6959" max="6959" width="1.42578125" style="164" customWidth="1"/>
    <col min="6960" max="6961" width="7.7109375" style="164" customWidth="1"/>
    <col min="6962" max="6962" width="7.85546875" style="164" customWidth="1"/>
    <col min="6963" max="6963" width="8.5703125" style="164" customWidth="1"/>
    <col min="6964" max="6964" width="28" style="164" customWidth="1"/>
    <col min="6965" max="6965" width="24.5703125" style="164" customWidth="1"/>
    <col min="6966" max="6966" width="1" style="164" customWidth="1"/>
    <col min="6967" max="6968" width="7.7109375" style="164" customWidth="1"/>
    <col min="6969" max="6969" width="7.85546875" style="164" customWidth="1"/>
    <col min="6970" max="6970" width="8.5703125" style="164" customWidth="1"/>
    <col min="6971" max="6971" width="28" style="164" customWidth="1"/>
    <col min="6972" max="6972" width="24.5703125" style="164" customWidth="1"/>
    <col min="6973" max="6973" width="1.28515625" style="164" customWidth="1"/>
    <col min="6974" max="6975" width="7.7109375" style="164" customWidth="1"/>
    <col min="6976" max="6976" width="7.85546875" style="164" customWidth="1"/>
    <col min="6977" max="6977" width="8.5703125" style="164" customWidth="1"/>
    <col min="6978" max="6978" width="28" style="164" customWidth="1"/>
    <col min="6979" max="6979" width="24.5703125" style="164" customWidth="1"/>
    <col min="6980" max="6980" width="1.42578125" style="164" customWidth="1"/>
    <col min="6981" max="6982" width="7.7109375" style="164" customWidth="1"/>
    <col min="6983" max="6983" width="7.85546875" style="164" customWidth="1"/>
    <col min="6984" max="6984" width="8.5703125" style="164" customWidth="1"/>
    <col min="6985" max="6985" width="28" style="164" customWidth="1"/>
    <col min="6986" max="6986" width="24.5703125" style="164" customWidth="1"/>
    <col min="6987" max="6987" width="1.42578125" style="164" customWidth="1"/>
    <col min="6988" max="6989" width="7.7109375" style="164" customWidth="1"/>
    <col min="6990" max="6990" width="7.85546875" style="164" customWidth="1"/>
    <col min="6991" max="6991" width="8.5703125" style="164" customWidth="1"/>
    <col min="6992" max="6992" width="28" style="164" customWidth="1"/>
    <col min="6993" max="6993" width="24.5703125" style="164" customWidth="1"/>
    <col min="6994" max="6994" width="0.5703125" style="164" customWidth="1"/>
    <col min="6995" max="6996" width="7.7109375" style="164" customWidth="1"/>
    <col min="6997" max="6997" width="7.85546875" style="164" customWidth="1"/>
    <col min="6998" max="6998" width="8.5703125" style="164" customWidth="1"/>
    <col min="6999" max="6999" width="28" style="164" customWidth="1"/>
    <col min="7000" max="7000" width="24.5703125" style="164" customWidth="1"/>
    <col min="7001" max="7164" width="11.42578125" style="164"/>
    <col min="7165" max="7165" width="1.140625" style="164" customWidth="1"/>
    <col min="7166" max="7166" width="6" style="164" customWidth="1"/>
    <col min="7167" max="7167" width="17.7109375" style="164" customWidth="1"/>
    <col min="7168" max="7168" width="7" style="164" customWidth="1"/>
    <col min="7169" max="7169" width="25.140625" style="164" customWidth="1"/>
    <col min="7170" max="7170" width="7.7109375" style="164" customWidth="1"/>
    <col min="7171" max="7171" width="17.5703125" style="164" customWidth="1"/>
    <col min="7172" max="7173" width="18.85546875" style="164" customWidth="1"/>
    <col min="7174" max="7174" width="21.85546875" style="164" customWidth="1"/>
    <col min="7175" max="7175" width="19" style="164" customWidth="1"/>
    <col min="7176" max="7176" width="13.7109375" style="164" customWidth="1"/>
    <col min="7177" max="7177" width="12.42578125" style="164" customWidth="1"/>
    <col min="7178" max="7178" width="12.140625" style="164" customWidth="1"/>
    <col min="7179" max="7179" width="14.140625" style="164" customWidth="1"/>
    <col min="7180" max="7180" width="13.5703125" style="164" customWidth="1"/>
    <col min="7181" max="7181" width="1.28515625" style="164" customWidth="1"/>
    <col min="7182" max="7183" width="7.7109375" style="164" customWidth="1"/>
    <col min="7184" max="7184" width="7.85546875" style="164" customWidth="1"/>
    <col min="7185" max="7185" width="8.85546875" style="164" customWidth="1"/>
    <col min="7186" max="7186" width="15.42578125" style="164" customWidth="1"/>
    <col min="7187" max="7187" width="23" style="164" customWidth="1"/>
    <col min="7188" max="7189" width="7.7109375" style="164" customWidth="1"/>
    <col min="7190" max="7190" width="7.85546875" style="164" customWidth="1"/>
    <col min="7191" max="7191" width="8.5703125" style="164" customWidth="1"/>
    <col min="7192" max="7193" width="16.7109375" style="164" customWidth="1"/>
    <col min="7194" max="7194" width="1.140625" style="164" customWidth="1"/>
    <col min="7195" max="7196" width="7.7109375" style="164" customWidth="1"/>
    <col min="7197" max="7197" width="7.85546875" style="164" customWidth="1"/>
    <col min="7198" max="7198" width="8.5703125" style="164" customWidth="1"/>
    <col min="7199" max="7199" width="23.42578125" style="164" customWidth="1"/>
    <col min="7200" max="7200" width="21.140625" style="164" customWidth="1"/>
    <col min="7201" max="7201" width="0.7109375" style="164" customWidth="1"/>
    <col min="7202" max="7203" width="7.7109375" style="164" customWidth="1"/>
    <col min="7204" max="7204" width="7.85546875" style="164" customWidth="1"/>
    <col min="7205" max="7205" width="8.5703125" style="164" customWidth="1"/>
    <col min="7206" max="7206" width="19" style="164" customWidth="1"/>
    <col min="7207" max="7207" width="20.140625" style="164" customWidth="1"/>
    <col min="7208" max="7208" width="0.85546875" style="164" customWidth="1"/>
    <col min="7209" max="7210" width="7.7109375" style="164" customWidth="1"/>
    <col min="7211" max="7211" width="7.85546875" style="164" customWidth="1"/>
    <col min="7212" max="7212" width="8.5703125" style="164" customWidth="1"/>
    <col min="7213" max="7213" width="28" style="164" customWidth="1"/>
    <col min="7214" max="7214" width="24.5703125" style="164" customWidth="1"/>
    <col min="7215" max="7215" width="1.42578125" style="164" customWidth="1"/>
    <col min="7216" max="7217" width="7.7109375" style="164" customWidth="1"/>
    <col min="7218" max="7218" width="7.85546875" style="164" customWidth="1"/>
    <col min="7219" max="7219" width="8.5703125" style="164" customWidth="1"/>
    <col min="7220" max="7220" width="28" style="164" customWidth="1"/>
    <col min="7221" max="7221" width="24.5703125" style="164" customWidth="1"/>
    <col min="7222" max="7222" width="1" style="164" customWidth="1"/>
    <col min="7223" max="7224" width="7.7109375" style="164" customWidth="1"/>
    <col min="7225" max="7225" width="7.85546875" style="164" customWidth="1"/>
    <col min="7226" max="7226" width="8.5703125" style="164" customWidth="1"/>
    <col min="7227" max="7227" width="28" style="164" customWidth="1"/>
    <col min="7228" max="7228" width="24.5703125" style="164" customWidth="1"/>
    <col min="7229" max="7229" width="1.28515625" style="164" customWidth="1"/>
    <col min="7230" max="7231" width="7.7109375" style="164" customWidth="1"/>
    <col min="7232" max="7232" width="7.85546875" style="164" customWidth="1"/>
    <col min="7233" max="7233" width="8.5703125" style="164" customWidth="1"/>
    <col min="7234" max="7234" width="28" style="164" customWidth="1"/>
    <col min="7235" max="7235" width="24.5703125" style="164" customWidth="1"/>
    <col min="7236" max="7236" width="1.42578125" style="164" customWidth="1"/>
    <col min="7237" max="7238" width="7.7109375" style="164" customWidth="1"/>
    <col min="7239" max="7239" width="7.85546875" style="164" customWidth="1"/>
    <col min="7240" max="7240" width="8.5703125" style="164" customWidth="1"/>
    <col min="7241" max="7241" width="28" style="164" customWidth="1"/>
    <col min="7242" max="7242" width="24.5703125" style="164" customWidth="1"/>
    <col min="7243" max="7243" width="1.42578125" style="164" customWidth="1"/>
    <col min="7244" max="7245" width="7.7109375" style="164" customWidth="1"/>
    <col min="7246" max="7246" width="7.85546875" style="164" customWidth="1"/>
    <col min="7247" max="7247" width="8.5703125" style="164" customWidth="1"/>
    <col min="7248" max="7248" width="28" style="164" customWidth="1"/>
    <col min="7249" max="7249" width="24.5703125" style="164" customWidth="1"/>
    <col min="7250" max="7250" width="0.5703125" style="164" customWidth="1"/>
    <col min="7251" max="7252" width="7.7109375" style="164" customWidth="1"/>
    <col min="7253" max="7253" width="7.85546875" style="164" customWidth="1"/>
    <col min="7254" max="7254" width="8.5703125" style="164" customWidth="1"/>
    <col min="7255" max="7255" width="28" style="164" customWidth="1"/>
    <col min="7256" max="7256" width="24.5703125" style="164" customWidth="1"/>
    <col min="7257" max="7420" width="11.42578125" style="164"/>
    <col min="7421" max="7421" width="1.140625" style="164" customWidth="1"/>
    <col min="7422" max="7422" width="6" style="164" customWidth="1"/>
    <col min="7423" max="7423" width="17.7109375" style="164" customWidth="1"/>
    <col min="7424" max="7424" width="7" style="164" customWidth="1"/>
    <col min="7425" max="7425" width="25.140625" style="164" customWidth="1"/>
    <col min="7426" max="7426" width="7.7109375" style="164" customWidth="1"/>
    <col min="7427" max="7427" width="17.5703125" style="164" customWidth="1"/>
    <col min="7428" max="7429" width="18.85546875" style="164" customWidth="1"/>
    <col min="7430" max="7430" width="21.85546875" style="164" customWidth="1"/>
    <col min="7431" max="7431" width="19" style="164" customWidth="1"/>
    <col min="7432" max="7432" width="13.7109375" style="164" customWidth="1"/>
    <col min="7433" max="7433" width="12.42578125" style="164" customWidth="1"/>
    <col min="7434" max="7434" width="12.140625" style="164" customWidth="1"/>
    <col min="7435" max="7435" width="14.140625" style="164" customWidth="1"/>
    <col min="7436" max="7436" width="13.5703125" style="164" customWidth="1"/>
    <col min="7437" max="7437" width="1.28515625" style="164" customWidth="1"/>
    <col min="7438" max="7439" width="7.7109375" style="164" customWidth="1"/>
    <col min="7440" max="7440" width="7.85546875" style="164" customWidth="1"/>
    <col min="7441" max="7441" width="8.85546875" style="164" customWidth="1"/>
    <col min="7442" max="7442" width="15.42578125" style="164" customWidth="1"/>
    <col min="7443" max="7443" width="23" style="164" customWidth="1"/>
    <col min="7444" max="7445" width="7.7109375" style="164" customWidth="1"/>
    <col min="7446" max="7446" width="7.85546875" style="164" customWidth="1"/>
    <col min="7447" max="7447" width="8.5703125" style="164" customWidth="1"/>
    <col min="7448" max="7449" width="16.7109375" style="164" customWidth="1"/>
    <col min="7450" max="7450" width="1.140625" style="164" customWidth="1"/>
    <col min="7451" max="7452" width="7.7109375" style="164" customWidth="1"/>
    <col min="7453" max="7453" width="7.85546875" style="164" customWidth="1"/>
    <col min="7454" max="7454" width="8.5703125" style="164" customWidth="1"/>
    <col min="7455" max="7455" width="23.42578125" style="164" customWidth="1"/>
    <col min="7456" max="7456" width="21.140625" style="164" customWidth="1"/>
    <col min="7457" max="7457" width="0.7109375" style="164" customWidth="1"/>
    <col min="7458" max="7459" width="7.7109375" style="164" customWidth="1"/>
    <col min="7460" max="7460" width="7.85546875" style="164" customWidth="1"/>
    <col min="7461" max="7461" width="8.5703125" style="164" customWidth="1"/>
    <col min="7462" max="7462" width="19" style="164" customWidth="1"/>
    <col min="7463" max="7463" width="20.140625" style="164" customWidth="1"/>
    <col min="7464" max="7464" width="0.85546875" style="164" customWidth="1"/>
    <col min="7465" max="7466" width="7.7109375" style="164" customWidth="1"/>
    <col min="7467" max="7467" width="7.85546875" style="164" customWidth="1"/>
    <col min="7468" max="7468" width="8.5703125" style="164" customWidth="1"/>
    <col min="7469" max="7469" width="28" style="164" customWidth="1"/>
    <col min="7470" max="7470" width="24.5703125" style="164" customWidth="1"/>
    <col min="7471" max="7471" width="1.42578125" style="164" customWidth="1"/>
    <col min="7472" max="7473" width="7.7109375" style="164" customWidth="1"/>
    <col min="7474" max="7474" width="7.85546875" style="164" customWidth="1"/>
    <col min="7475" max="7475" width="8.5703125" style="164" customWidth="1"/>
    <col min="7476" max="7476" width="28" style="164" customWidth="1"/>
    <col min="7477" max="7477" width="24.5703125" style="164" customWidth="1"/>
    <col min="7478" max="7478" width="1" style="164" customWidth="1"/>
    <col min="7479" max="7480" width="7.7109375" style="164" customWidth="1"/>
    <col min="7481" max="7481" width="7.85546875" style="164" customWidth="1"/>
    <col min="7482" max="7482" width="8.5703125" style="164" customWidth="1"/>
    <col min="7483" max="7483" width="28" style="164" customWidth="1"/>
    <col min="7484" max="7484" width="24.5703125" style="164" customWidth="1"/>
    <col min="7485" max="7485" width="1.28515625" style="164" customWidth="1"/>
    <col min="7486" max="7487" width="7.7109375" style="164" customWidth="1"/>
    <col min="7488" max="7488" width="7.85546875" style="164" customWidth="1"/>
    <col min="7489" max="7489" width="8.5703125" style="164" customWidth="1"/>
    <col min="7490" max="7490" width="28" style="164" customWidth="1"/>
    <col min="7491" max="7491" width="24.5703125" style="164" customWidth="1"/>
    <col min="7492" max="7492" width="1.42578125" style="164" customWidth="1"/>
    <col min="7493" max="7494" width="7.7109375" style="164" customWidth="1"/>
    <col min="7495" max="7495" width="7.85546875" style="164" customWidth="1"/>
    <col min="7496" max="7496" width="8.5703125" style="164" customWidth="1"/>
    <col min="7497" max="7497" width="28" style="164" customWidth="1"/>
    <col min="7498" max="7498" width="24.5703125" style="164" customWidth="1"/>
    <col min="7499" max="7499" width="1.42578125" style="164" customWidth="1"/>
    <col min="7500" max="7501" width="7.7109375" style="164" customWidth="1"/>
    <col min="7502" max="7502" width="7.85546875" style="164" customWidth="1"/>
    <col min="7503" max="7503" width="8.5703125" style="164" customWidth="1"/>
    <col min="7504" max="7504" width="28" style="164" customWidth="1"/>
    <col min="7505" max="7505" width="24.5703125" style="164" customWidth="1"/>
    <col min="7506" max="7506" width="0.5703125" style="164" customWidth="1"/>
    <col min="7507" max="7508" width="7.7109375" style="164" customWidth="1"/>
    <col min="7509" max="7509" width="7.85546875" style="164" customWidth="1"/>
    <col min="7510" max="7510" width="8.5703125" style="164" customWidth="1"/>
    <col min="7511" max="7511" width="28" style="164" customWidth="1"/>
    <col min="7512" max="7512" width="24.5703125" style="164" customWidth="1"/>
    <col min="7513" max="7676" width="11.42578125" style="164"/>
    <col min="7677" max="7677" width="1.140625" style="164" customWidth="1"/>
    <col min="7678" max="7678" width="6" style="164" customWidth="1"/>
    <col min="7679" max="7679" width="17.7109375" style="164" customWidth="1"/>
    <col min="7680" max="7680" width="7" style="164" customWidth="1"/>
    <col min="7681" max="7681" width="25.140625" style="164" customWidth="1"/>
    <col min="7682" max="7682" width="7.7109375" style="164" customWidth="1"/>
    <col min="7683" max="7683" width="17.5703125" style="164" customWidth="1"/>
    <col min="7684" max="7685" width="18.85546875" style="164" customWidth="1"/>
    <col min="7686" max="7686" width="21.85546875" style="164" customWidth="1"/>
    <col min="7687" max="7687" width="19" style="164" customWidth="1"/>
    <col min="7688" max="7688" width="13.7109375" style="164" customWidth="1"/>
    <col min="7689" max="7689" width="12.42578125" style="164" customWidth="1"/>
    <col min="7690" max="7690" width="12.140625" style="164" customWidth="1"/>
    <col min="7691" max="7691" width="14.140625" style="164" customWidth="1"/>
    <col min="7692" max="7692" width="13.5703125" style="164" customWidth="1"/>
    <col min="7693" max="7693" width="1.28515625" style="164" customWidth="1"/>
    <col min="7694" max="7695" width="7.7109375" style="164" customWidth="1"/>
    <col min="7696" max="7696" width="7.85546875" style="164" customWidth="1"/>
    <col min="7697" max="7697" width="8.85546875" style="164" customWidth="1"/>
    <col min="7698" max="7698" width="15.42578125" style="164" customWidth="1"/>
    <col min="7699" max="7699" width="23" style="164" customWidth="1"/>
    <col min="7700" max="7701" width="7.7109375" style="164" customWidth="1"/>
    <col min="7702" max="7702" width="7.85546875" style="164" customWidth="1"/>
    <col min="7703" max="7703" width="8.5703125" style="164" customWidth="1"/>
    <col min="7704" max="7705" width="16.7109375" style="164" customWidth="1"/>
    <col min="7706" max="7706" width="1.140625" style="164" customWidth="1"/>
    <col min="7707" max="7708" width="7.7109375" style="164" customWidth="1"/>
    <col min="7709" max="7709" width="7.85546875" style="164" customWidth="1"/>
    <col min="7710" max="7710" width="8.5703125" style="164" customWidth="1"/>
    <col min="7711" max="7711" width="23.42578125" style="164" customWidth="1"/>
    <col min="7712" max="7712" width="21.140625" style="164" customWidth="1"/>
    <col min="7713" max="7713" width="0.7109375" style="164" customWidth="1"/>
    <col min="7714" max="7715" width="7.7109375" style="164" customWidth="1"/>
    <col min="7716" max="7716" width="7.85546875" style="164" customWidth="1"/>
    <col min="7717" max="7717" width="8.5703125" style="164" customWidth="1"/>
    <col min="7718" max="7718" width="19" style="164" customWidth="1"/>
    <col min="7719" max="7719" width="20.140625" style="164" customWidth="1"/>
    <col min="7720" max="7720" width="0.85546875" style="164" customWidth="1"/>
    <col min="7721" max="7722" width="7.7109375" style="164" customWidth="1"/>
    <col min="7723" max="7723" width="7.85546875" style="164" customWidth="1"/>
    <col min="7724" max="7724" width="8.5703125" style="164" customWidth="1"/>
    <col min="7725" max="7725" width="28" style="164" customWidth="1"/>
    <col min="7726" max="7726" width="24.5703125" style="164" customWidth="1"/>
    <col min="7727" max="7727" width="1.42578125" style="164" customWidth="1"/>
    <col min="7728" max="7729" width="7.7109375" style="164" customWidth="1"/>
    <col min="7730" max="7730" width="7.85546875" style="164" customWidth="1"/>
    <col min="7731" max="7731" width="8.5703125" style="164" customWidth="1"/>
    <col min="7732" max="7732" width="28" style="164" customWidth="1"/>
    <col min="7733" max="7733" width="24.5703125" style="164" customWidth="1"/>
    <col min="7734" max="7734" width="1" style="164" customWidth="1"/>
    <col min="7735" max="7736" width="7.7109375" style="164" customWidth="1"/>
    <col min="7737" max="7737" width="7.85546875" style="164" customWidth="1"/>
    <col min="7738" max="7738" width="8.5703125" style="164" customWidth="1"/>
    <col min="7739" max="7739" width="28" style="164" customWidth="1"/>
    <col min="7740" max="7740" width="24.5703125" style="164" customWidth="1"/>
    <col min="7741" max="7741" width="1.28515625" style="164" customWidth="1"/>
    <col min="7742" max="7743" width="7.7109375" style="164" customWidth="1"/>
    <col min="7744" max="7744" width="7.85546875" style="164" customWidth="1"/>
    <col min="7745" max="7745" width="8.5703125" style="164" customWidth="1"/>
    <col min="7746" max="7746" width="28" style="164" customWidth="1"/>
    <col min="7747" max="7747" width="24.5703125" style="164" customWidth="1"/>
    <col min="7748" max="7748" width="1.42578125" style="164" customWidth="1"/>
    <col min="7749" max="7750" width="7.7109375" style="164" customWidth="1"/>
    <col min="7751" max="7751" width="7.85546875" style="164" customWidth="1"/>
    <col min="7752" max="7752" width="8.5703125" style="164" customWidth="1"/>
    <col min="7753" max="7753" width="28" style="164" customWidth="1"/>
    <col min="7754" max="7754" width="24.5703125" style="164" customWidth="1"/>
    <col min="7755" max="7755" width="1.42578125" style="164" customWidth="1"/>
    <col min="7756" max="7757" width="7.7109375" style="164" customWidth="1"/>
    <col min="7758" max="7758" width="7.85546875" style="164" customWidth="1"/>
    <col min="7759" max="7759" width="8.5703125" style="164" customWidth="1"/>
    <col min="7760" max="7760" width="28" style="164" customWidth="1"/>
    <col min="7761" max="7761" width="24.5703125" style="164" customWidth="1"/>
    <col min="7762" max="7762" width="0.5703125" style="164" customWidth="1"/>
    <col min="7763" max="7764" width="7.7109375" style="164" customWidth="1"/>
    <col min="7765" max="7765" width="7.85546875" style="164" customWidth="1"/>
    <col min="7766" max="7766" width="8.5703125" style="164" customWidth="1"/>
    <col min="7767" max="7767" width="28" style="164" customWidth="1"/>
    <col min="7768" max="7768" width="24.5703125" style="164" customWidth="1"/>
    <col min="7769" max="7932" width="11.42578125" style="164"/>
    <col min="7933" max="7933" width="1.140625" style="164" customWidth="1"/>
    <col min="7934" max="7934" width="6" style="164" customWidth="1"/>
    <col min="7935" max="7935" width="17.7109375" style="164" customWidth="1"/>
    <col min="7936" max="7936" width="7" style="164" customWidth="1"/>
    <col min="7937" max="7937" width="25.140625" style="164" customWidth="1"/>
    <col min="7938" max="7938" width="7.7109375" style="164" customWidth="1"/>
    <col min="7939" max="7939" width="17.5703125" style="164" customWidth="1"/>
    <col min="7940" max="7941" width="18.85546875" style="164" customWidth="1"/>
    <col min="7942" max="7942" width="21.85546875" style="164" customWidth="1"/>
    <col min="7943" max="7943" width="19" style="164" customWidth="1"/>
    <col min="7944" max="7944" width="13.7109375" style="164" customWidth="1"/>
    <col min="7945" max="7945" width="12.42578125" style="164" customWidth="1"/>
    <col min="7946" max="7946" width="12.140625" style="164" customWidth="1"/>
    <col min="7947" max="7947" width="14.140625" style="164" customWidth="1"/>
    <col min="7948" max="7948" width="13.5703125" style="164" customWidth="1"/>
    <col min="7949" max="7949" width="1.28515625" style="164" customWidth="1"/>
    <col min="7950" max="7951" width="7.7109375" style="164" customWidth="1"/>
    <col min="7952" max="7952" width="7.85546875" style="164" customWidth="1"/>
    <col min="7953" max="7953" width="8.85546875" style="164" customWidth="1"/>
    <col min="7954" max="7954" width="15.42578125" style="164" customWidth="1"/>
    <col min="7955" max="7955" width="23" style="164" customWidth="1"/>
    <col min="7956" max="7957" width="7.7109375" style="164" customWidth="1"/>
    <col min="7958" max="7958" width="7.85546875" style="164" customWidth="1"/>
    <col min="7959" max="7959" width="8.5703125" style="164" customWidth="1"/>
    <col min="7960" max="7961" width="16.7109375" style="164" customWidth="1"/>
    <col min="7962" max="7962" width="1.140625" style="164" customWidth="1"/>
    <col min="7963" max="7964" width="7.7109375" style="164" customWidth="1"/>
    <col min="7965" max="7965" width="7.85546875" style="164" customWidth="1"/>
    <col min="7966" max="7966" width="8.5703125" style="164" customWidth="1"/>
    <col min="7967" max="7967" width="23.42578125" style="164" customWidth="1"/>
    <col min="7968" max="7968" width="21.140625" style="164" customWidth="1"/>
    <col min="7969" max="7969" width="0.7109375" style="164" customWidth="1"/>
    <col min="7970" max="7971" width="7.7109375" style="164" customWidth="1"/>
    <col min="7972" max="7972" width="7.85546875" style="164" customWidth="1"/>
    <col min="7973" max="7973" width="8.5703125" style="164" customWidth="1"/>
    <col min="7974" max="7974" width="19" style="164" customWidth="1"/>
    <col min="7975" max="7975" width="20.140625" style="164" customWidth="1"/>
    <col min="7976" max="7976" width="0.85546875" style="164" customWidth="1"/>
    <col min="7977" max="7978" width="7.7109375" style="164" customWidth="1"/>
    <col min="7979" max="7979" width="7.85546875" style="164" customWidth="1"/>
    <col min="7980" max="7980" width="8.5703125" style="164" customWidth="1"/>
    <col min="7981" max="7981" width="28" style="164" customWidth="1"/>
    <col min="7982" max="7982" width="24.5703125" style="164" customWidth="1"/>
    <col min="7983" max="7983" width="1.42578125" style="164" customWidth="1"/>
    <col min="7984" max="7985" width="7.7109375" style="164" customWidth="1"/>
    <col min="7986" max="7986" width="7.85546875" style="164" customWidth="1"/>
    <col min="7987" max="7987" width="8.5703125" style="164" customWidth="1"/>
    <col min="7988" max="7988" width="28" style="164" customWidth="1"/>
    <col min="7989" max="7989" width="24.5703125" style="164" customWidth="1"/>
    <col min="7990" max="7990" width="1" style="164" customWidth="1"/>
    <col min="7991" max="7992" width="7.7109375" style="164" customWidth="1"/>
    <col min="7993" max="7993" width="7.85546875" style="164" customWidth="1"/>
    <col min="7994" max="7994" width="8.5703125" style="164" customWidth="1"/>
    <col min="7995" max="7995" width="28" style="164" customWidth="1"/>
    <col min="7996" max="7996" width="24.5703125" style="164" customWidth="1"/>
    <col min="7997" max="7997" width="1.28515625" style="164" customWidth="1"/>
    <col min="7998" max="7999" width="7.7109375" style="164" customWidth="1"/>
    <col min="8000" max="8000" width="7.85546875" style="164" customWidth="1"/>
    <col min="8001" max="8001" width="8.5703125" style="164" customWidth="1"/>
    <col min="8002" max="8002" width="28" style="164" customWidth="1"/>
    <col min="8003" max="8003" width="24.5703125" style="164" customWidth="1"/>
    <col min="8004" max="8004" width="1.42578125" style="164" customWidth="1"/>
    <col min="8005" max="8006" width="7.7109375" style="164" customWidth="1"/>
    <col min="8007" max="8007" width="7.85546875" style="164" customWidth="1"/>
    <col min="8008" max="8008" width="8.5703125" style="164" customWidth="1"/>
    <col min="8009" max="8009" width="28" style="164" customWidth="1"/>
    <col min="8010" max="8010" width="24.5703125" style="164" customWidth="1"/>
    <col min="8011" max="8011" width="1.42578125" style="164" customWidth="1"/>
    <col min="8012" max="8013" width="7.7109375" style="164" customWidth="1"/>
    <col min="8014" max="8014" width="7.85546875" style="164" customWidth="1"/>
    <col min="8015" max="8015" width="8.5703125" style="164" customWidth="1"/>
    <col min="8016" max="8016" width="28" style="164" customWidth="1"/>
    <col min="8017" max="8017" width="24.5703125" style="164" customWidth="1"/>
    <col min="8018" max="8018" width="0.5703125" style="164" customWidth="1"/>
    <col min="8019" max="8020" width="7.7109375" style="164" customWidth="1"/>
    <col min="8021" max="8021" width="7.85546875" style="164" customWidth="1"/>
    <col min="8022" max="8022" width="8.5703125" style="164" customWidth="1"/>
    <col min="8023" max="8023" width="28" style="164" customWidth="1"/>
    <col min="8024" max="8024" width="24.5703125" style="164" customWidth="1"/>
    <col min="8025" max="8188" width="11.42578125" style="164"/>
    <col min="8189" max="8189" width="1.140625" style="164" customWidth="1"/>
    <col min="8190" max="8190" width="6" style="164" customWidth="1"/>
    <col min="8191" max="8191" width="17.7109375" style="164" customWidth="1"/>
    <col min="8192" max="8192" width="7" style="164" customWidth="1"/>
    <col min="8193" max="8193" width="25.140625" style="164" customWidth="1"/>
    <col min="8194" max="8194" width="7.7109375" style="164" customWidth="1"/>
    <col min="8195" max="8195" width="17.5703125" style="164" customWidth="1"/>
    <col min="8196" max="8197" width="18.85546875" style="164" customWidth="1"/>
    <col min="8198" max="8198" width="21.85546875" style="164" customWidth="1"/>
    <col min="8199" max="8199" width="19" style="164" customWidth="1"/>
    <col min="8200" max="8200" width="13.7109375" style="164" customWidth="1"/>
    <col min="8201" max="8201" width="12.42578125" style="164" customWidth="1"/>
    <col min="8202" max="8202" width="12.140625" style="164" customWidth="1"/>
    <col min="8203" max="8203" width="14.140625" style="164" customWidth="1"/>
    <col min="8204" max="8204" width="13.5703125" style="164" customWidth="1"/>
    <col min="8205" max="8205" width="1.28515625" style="164" customWidth="1"/>
    <col min="8206" max="8207" width="7.7109375" style="164" customWidth="1"/>
    <col min="8208" max="8208" width="7.85546875" style="164" customWidth="1"/>
    <col min="8209" max="8209" width="8.85546875" style="164" customWidth="1"/>
    <col min="8210" max="8210" width="15.42578125" style="164" customWidth="1"/>
    <col min="8211" max="8211" width="23" style="164" customWidth="1"/>
    <col min="8212" max="8213" width="7.7109375" style="164" customWidth="1"/>
    <col min="8214" max="8214" width="7.85546875" style="164" customWidth="1"/>
    <col min="8215" max="8215" width="8.5703125" style="164" customWidth="1"/>
    <col min="8216" max="8217" width="16.7109375" style="164" customWidth="1"/>
    <col min="8218" max="8218" width="1.140625" style="164" customWidth="1"/>
    <col min="8219" max="8220" width="7.7109375" style="164" customWidth="1"/>
    <col min="8221" max="8221" width="7.85546875" style="164" customWidth="1"/>
    <col min="8222" max="8222" width="8.5703125" style="164" customWidth="1"/>
    <col min="8223" max="8223" width="23.42578125" style="164" customWidth="1"/>
    <col min="8224" max="8224" width="21.140625" style="164" customWidth="1"/>
    <col min="8225" max="8225" width="0.7109375" style="164" customWidth="1"/>
    <col min="8226" max="8227" width="7.7109375" style="164" customWidth="1"/>
    <col min="8228" max="8228" width="7.85546875" style="164" customWidth="1"/>
    <col min="8229" max="8229" width="8.5703125" style="164" customWidth="1"/>
    <col min="8230" max="8230" width="19" style="164" customWidth="1"/>
    <col min="8231" max="8231" width="20.140625" style="164" customWidth="1"/>
    <col min="8232" max="8232" width="0.85546875" style="164" customWidth="1"/>
    <col min="8233" max="8234" width="7.7109375" style="164" customWidth="1"/>
    <col min="8235" max="8235" width="7.85546875" style="164" customWidth="1"/>
    <col min="8236" max="8236" width="8.5703125" style="164" customWidth="1"/>
    <col min="8237" max="8237" width="28" style="164" customWidth="1"/>
    <col min="8238" max="8238" width="24.5703125" style="164" customWidth="1"/>
    <col min="8239" max="8239" width="1.42578125" style="164" customWidth="1"/>
    <col min="8240" max="8241" width="7.7109375" style="164" customWidth="1"/>
    <col min="8242" max="8242" width="7.85546875" style="164" customWidth="1"/>
    <col min="8243" max="8243" width="8.5703125" style="164" customWidth="1"/>
    <col min="8244" max="8244" width="28" style="164" customWidth="1"/>
    <col min="8245" max="8245" width="24.5703125" style="164" customWidth="1"/>
    <col min="8246" max="8246" width="1" style="164" customWidth="1"/>
    <col min="8247" max="8248" width="7.7109375" style="164" customWidth="1"/>
    <col min="8249" max="8249" width="7.85546875" style="164" customWidth="1"/>
    <col min="8250" max="8250" width="8.5703125" style="164" customWidth="1"/>
    <col min="8251" max="8251" width="28" style="164" customWidth="1"/>
    <col min="8252" max="8252" width="24.5703125" style="164" customWidth="1"/>
    <col min="8253" max="8253" width="1.28515625" style="164" customWidth="1"/>
    <col min="8254" max="8255" width="7.7109375" style="164" customWidth="1"/>
    <col min="8256" max="8256" width="7.85546875" style="164" customWidth="1"/>
    <col min="8257" max="8257" width="8.5703125" style="164" customWidth="1"/>
    <col min="8258" max="8258" width="28" style="164" customWidth="1"/>
    <col min="8259" max="8259" width="24.5703125" style="164" customWidth="1"/>
    <col min="8260" max="8260" width="1.42578125" style="164" customWidth="1"/>
    <col min="8261" max="8262" width="7.7109375" style="164" customWidth="1"/>
    <col min="8263" max="8263" width="7.85546875" style="164" customWidth="1"/>
    <col min="8264" max="8264" width="8.5703125" style="164" customWidth="1"/>
    <col min="8265" max="8265" width="28" style="164" customWidth="1"/>
    <col min="8266" max="8266" width="24.5703125" style="164" customWidth="1"/>
    <col min="8267" max="8267" width="1.42578125" style="164" customWidth="1"/>
    <col min="8268" max="8269" width="7.7109375" style="164" customWidth="1"/>
    <col min="8270" max="8270" width="7.85546875" style="164" customWidth="1"/>
    <col min="8271" max="8271" width="8.5703125" style="164" customWidth="1"/>
    <col min="8272" max="8272" width="28" style="164" customWidth="1"/>
    <col min="8273" max="8273" width="24.5703125" style="164" customWidth="1"/>
    <col min="8274" max="8274" width="0.5703125" style="164" customWidth="1"/>
    <col min="8275" max="8276" width="7.7109375" style="164" customWidth="1"/>
    <col min="8277" max="8277" width="7.85546875" style="164" customWidth="1"/>
    <col min="8278" max="8278" width="8.5703125" style="164" customWidth="1"/>
    <col min="8279" max="8279" width="28" style="164" customWidth="1"/>
    <col min="8280" max="8280" width="24.5703125" style="164" customWidth="1"/>
    <col min="8281" max="8444" width="11.42578125" style="164"/>
    <col min="8445" max="8445" width="1.140625" style="164" customWidth="1"/>
    <col min="8446" max="8446" width="6" style="164" customWidth="1"/>
    <col min="8447" max="8447" width="17.7109375" style="164" customWidth="1"/>
    <col min="8448" max="8448" width="7" style="164" customWidth="1"/>
    <col min="8449" max="8449" width="25.140625" style="164" customWidth="1"/>
    <col min="8450" max="8450" width="7.7109375" style="164" customWidth="1"/>
    <col min="8451" max="8451" width="17.5703125" style="164" customWidth="1"/>
    <col min="8452" max="8453" width="18.85546875" style="164" customWidth="1"/>
    <col min="8454" max="8454" width="21.85546875" style="164" customWidth="1"/>
    <col min="8455" max="8455" width="19" style="164" customWidth="1"/>
    <col min="8456" max="8456" width="13.7109375" style="164" customWidth="1"/>
    <col min="8457" max="8457" width="12.42578125" style="164" customWidth="1"/>
    <col min="8458" max="8458" width="12.140625" style="164" customWidth="1"/>
    <col min="8459" max="8459" width="14.140625" style="164" customWidth="1"/>
    <col min="8460" max="8460" width="13.5703125" style="164" customWidth="1"/>
    <col min="8461" max="8461" width="1.28515625" style="164" customWidth="1"/>
    <col min="8462" max="8463" width="7.7109375" style="164" customWidth="1"/>
    <col min="8464" max="8464" width="7.85546875" style="164" customWidth="1"/>
    <col min="8465" max="8465" width="8.85546875" style="164" customWidth="1"/>
    <col min="8466" max="8466" width="15.42578125" style="164" customWidth="1"/>
    <col min="8467" max="8467" width="23" style="164" customWidth="1"/>
    <col min="8468" max="8469" width="7.7109375" style="164" customWidth="1"/>
    <col min="8470" max="8470" width="7.85546875" style="164" customWidth="1"/>
    <col min="8471" max="8471" width="8.5703125" style="164" customWidth="1"/>
    <col min="8472" max="8473" width="16.7109375" style="164" customWidth="1"/>
    <col min="8474" max="8474" width="1.140625" style="164" customWidth="1"/>
    <col min="8475" max="8476" width="7.7109375" style="164" customWidth="1"/>
    <col min="8477" max="8477" width="7.85546875" style="164" customWidth="1"/>
    <col min="8478" max="8478" width="8.5703125" style="164" customWidth="1"/>
    <col min="8479" max="8479" width="23.42578125" style="164" customWidth="1"/>
    <col min="8480" max="8480" width="21.140625" style="164" customWidth="1"/>
    <col min="8481" max="8481" width="0.7109375" style="164" customWidth="1"/>
    <col min="8482" max="8483" width="7.7109375" style="164" customWidth="1"/>
    <col min="8484" max="8484" width="7.85546875" style="164" customWidth="1"/>
    <col min="8485" max="8485" width="8.5703125" style="164" customWidth="1"/>
    <col min="8486" max="8486" width="19" style="164" customWidth="1"/>
    <col min="8487" max="8487" width="20.140625" style="164" customWidth="1"/>
    <col min="8488" max="8488" width="0.85546875" style="164" customWidth="1"/>
    <col min="8489" max="8490" width="7.7109375" style="164" customWidth="1"/>
    <col min="8491" max="8491" width="7.85546875" style="164" customWidth="1"/>
    <col min="8492" max="8492" width="8.5703125" style="164" customWidth="1"/>
    <col min="8493" max="8493" width="28" style="164" customWidth="1"/>
    <col min="8494" max="8494" width="24.5703125" style="164" customWidth="1"/>
    <col min="8495" max="8495" width="1.42578125" style="164" customWidth="1"/>
    <col min="8496" max="8497" width="7.7109375" style="164" customWidth="1"/>
    <col min="8498" max="8498" width="7.85546875" style="164" customWidth="1"/>
    <col min="8499" max="8499" width="8.5703125" style="164" customWidth="1"/>
    <col min="8500" max="8500" width="28" style="164" customWidth="1"/>
    <col min="8501" max="8501" width="24.5703125" style="164" customWidth="1"/>
    <col min="8502" max="8502" width="1" style="164" customWidth="1"/>
    <col min="8503" max="8504" width="7.7109375" style="164" customWidth="1"/>
    <col min="8505" max="8505" width="7.85546875" style="164" customWidth="1"/>
    <col min="8506" max="8506" width="8.5703125" style="164" customWidth="1"/>
    <col min="8507" max="8507" width="28" style="164" customWidth="1"/>
    <col min="8508" max="8508" width="24.5703125" style="164" customWidth="1"/>
    <col min="8509" max="8509" width="1.28515625" style="164" customWidth="1"/>
    <col min="8510" max="8511" width="7.7109375" style="164" customWidth="1"/>
    <col min="8512" max="8512" width="7.85546875" style="164" customWidth="1"/>
    <col min="8513" max="8513" width="8.5703125" style="164" customWidth="1"/>
    <col min="8514" max="8514" width="28" style="164" customWidth="1"/>
    <col min="8515" max="8515" width="24.5703125" style="164" customWidth="1"/>
    <col min="8516" max="8516" width="1.42578125" style="164" customWidth="1"/>
    <col min="8517" max="8518" width="7.7109375" style="164" customWidth="1"/>
    <col min="8519" max="8519" width="7.85546875" style="164" customWidth="1"/>
    <col min="8520" max="8520" width="8.5703125" style="164" customWidth="1"/>
    <col min="8521" max="8521" width="28" style="164" customWidth="1"/>
    <col min="8522" max="8522" width="24.5703125" style="164" customWidth="1"/>
    <col min="8523" max="8523" width="1.42578125" style="164" customWidth="1"/>
    <col min="8524" max="8525" width="7.7109375" style="164" customWidth="1"/>
    <col min="8526" max="8526" width="7.85546875" style="164" customWidth="1"/>
    <col min="8527" max="8527" width="8.5703125" style="164" customWidth="1"/>
    <col min="8528" max="8528" width="28" style="164" customWidth="1"/>
    <col min="8529" max="8529" width="24.5703125" style="164" customWidth="1"/>
    <col min="8530" max="8530" width="0.5703125" style="164" customWidth="1"/>
    <col min="8531" max="8532" width="7.7109375" style="164" customWidth="1"/>
    <col min="8533" max="8533" width="7.85546875" style="164" customWidth="1"/>
    <col min="8534" max="8534" width="8.5703125" style="164" customWidth="1"/>
    <col min="8535" max="8535" width="28" style="164" customWidth="1"/>
    <col min="8536" max="8536" width="24.5703125" style="164" customWidth="1"/>
    <col min="8537" max="8700" width="11.42578125" style="164"/>
    <col min="8701" max="8701" width="1.140625" style="164" customWidth="1"/>
    <col min="8702" max="8702" width="6" style="164" customWidth="1"/>
    <col min="8703" max="8703" width="17.7109375" style="164" customWidth="1"/>
    <col min="8704" max="8704" width="7" style="164" customWidth="1"/>
    <col min="8705" max="8705" width="25.140625" style="164" customWidth="1"/>
    <col min="8706" max="8706" width="7.7109375" style="164" customWidth="1"/>
    <col min="8707" max="8707" width="17.5703125" style="164" customWidth="1"/>
    <col min="8708" max="8709" width="18.85546875" style="164" customWidth="1"/>
    <col min="8710" max="8710" width="21.85546875" style="164" customWidth="1"/>
    <col min="8711" max="8711" width="19" style="164" customWidth="1"/>
    <col min="8712" max="8712" width="13.7109375" style="164" customWidth="1"/>
    <col min="8713" max="8713" width="12.42578125" style="164" customWidth="1"/>
    <col min="8714" max="8714" width="12.140625" style="164" customWidth="1"/>
    <col min="8715" max="8715" width="14.140625" style="164" customWidth="1"/>
    <col min="8716" max="8716" width="13.5703125" style="164" customWidth="1"/>
    <col min="8717" max="8717" width="1.28515625" style="164" customWidth="1"/>
    <col min="8718" max="8719" width="7.7109375" style="164" customWidth="1"/>
    <col min="8720" max="8720" width="7.85546875" style="164" customWidth="1"/>
    <col min="8721" max="8721" width="8.85546875" style="164" customWidth="1"/>
    <col min="8722" max="8722" width="15.42578125" style="164" customWidth="1"/>
    <col min="8723" max="8723" width="23" style="164" customWidth="1"/>
    <col min="8724" max="8725" width="7.7109375" style="164" customWidth="1"/>
    <col min="8726" max="8726" width="7.85546875" style="164" customWidth="1"/>
    <col min="8727" max="8727" width="8.5703125" style="164" customWidth="1"/>
    <col min="8728" max="8729" width="16.7109375" style="164" customWidth="1"/>
    <col min="8730" max="8730" width="1.140625" style="164" customWidth="1"/>
    <col min="8731" max="8732" width="7.7109375" style="164" customWidth="1"/>
    <col min="8733" max="8733" width="7.85546875" style="164" customWidth="1"/>
    <col min="8734" max="8734" width="8.5703125" style="164" customWidth="1"/>
    <col min="8735" max="8735" width="23.42578125" style="164" customWidth="1"/>
    <col min="8736" max="8736" width="21.140625" style="164" customWidth="1"/>
    <col min="8737" max="8737" width="0.7109375" style="164" customWidth="1"/>
    <col min="8738" max="8739" width="7.7109375" style="164" customWidth="1"/>
    <col min="8740" max="8740" width="7.85546875" style="164" customWidth="1"/>
    <col min="8741" max="8741" width="8.5703125" style="164" customWidth="1"/>
    <col min="8742" max="8742" width="19" style="164" customWidth="1"/>
    <col min="8743" max="8743" width="20.140625" style="164" customWidth="1"/>
    <col min="8744" max="8744" width="0.85546875" style="164" customWidth="1"/>
    <col min="8745" max="8746" width="7.7109375" style="164" customWidth="1"/>
    <col min="8747" max="8747" width="7.85546875" style="164" customWidth="1"/>
    <col min="8748" max="8748" width="8.5703125" style="164" customWidth="1"/>
    <col min="8749" max="8749" width="28" style="164" customWidth="1"/>
    <col min="8750" max="8750" width="24.5703125" style="164" customWidth="1"/>
    <col min="8751" max="8751" width="1.42578125" style="164" customWidth="1"/>
    <col min="8752" max="8753" width="7.7109375" style="164" customWidth="1"/>
    <col min="8754" max="8754" width="7.85546875" style="164" customWidth="1"/>
    <col min="8755" max="8755" width="8.5703125" style="164" customWidth="1"/>
    <col min="8756" max="8756" width="28" style="164" customWidth="1"/>
    <col min="8757" max="8757" width="24.5703125" style="164" customWidth="1"/>
    <col min="8758" max="8758" width="1" style="164" customWidth="1"/>
    <col min="8759" max="8760" width="7.7109375" style="164" customWidth="1"/>
    <col min="8761" max="8761" width="7.85546875" style="164" customWidth="1"/>
    <col min="8762" max="8762" width="8.5703125" style="164" customWidth="1"/>
    <col min="8763" max="8763" width="28" style="164" customWidth="1"/>
    <col min="8764" max="8764" width="24.5703125" style="164" customWidth="1"/>
    <col min="8765" max="8765" width="1.28515625" style="164" customWidth="1"/>
    <col min="8766" max="8767" width="7.7109375" style="164" customWidth="1"/>
    <col min="8768" max="8768" width="7.85546875" style="164" customWidth="1"/>
    <col min="8769" max="8769" width="8.5703125" style="164" customWidth="1"/>
    <col min="8770" max="8770" width="28" style="164" customWidth="1"/>
    <col min="8771" max="8771" width="24.5703125" style="164" customWidth="1"/>
    <col min="8772" max="8772" width="1.42578125" style="164" customWidth="1"/>
    <col min="8773" max="8774" width="7.7109375" style="164" customWidth="1"/>
    <col min="8775" max="8775" width="7.85546875" style="164" customWidth="1"/>
    <col min="8776" max="8776" width="8.5703125" style="164" customWidth="1"/>
    <col min="8777" max="8777" width="28" style="164" customWidth="1"/>
    <col min="8778" max="8778" width="24.5703125" style="164" customWidth="1"/>
    <col min="8779" max="8779" width="1.42578125" style="164" customWidth="1"/>
    <col min="8780" max="8781" width="7.7109375" style="164" customWidth="1"/>
    <col min="8782" max="8782" width="7.85546875" style="164" customWidth="1"/>
    <col min="8783" max="8783" width="8.5703125" style="164" customWidth="1"/>
    <col min="8784" max="8784" width="28" style="164" customWidth="1"/>
    <col min="8785" max="8785" width="24.5703125" style="164" customWidth="1"/>
    <col min="8786" max="8786" width="0.5703125" style="164" customWidth="1"/>
    <col min="8787" max="8788" width="7.7109375" style="164" customWidth="1"/>
    <col min="8789" max="8789" width="7.85546875" style="164" customWidth="1"/>
    <col min="8790" max="8790" width="8.5703125" style="164" customWidth="1"/>
    <col min="8791" max="8791" width="28" style="164" customWidth="1"/>
    <col min="8792" max="8792" width="24.5703125" style="164" customWidth="1"/>
    <col min="8793" max="8956" width="11.42578125" style="164"/>
    <col min="8957" max="8957" width="1.140625" style="164" customWidth="1"/>
    <col min="8958" max="8958" width="6" style="164" customWidth="1"/>
    <col min="8959" max="8959" width="17.7109375" style="164" customWidth="1"/>
    <col min="8960" max="8960" width="7" style="164" customWidth="1"/>
    <col min="8961" max="8961" width="25.140625" style="164" customWidth="1"/>
    <col min="8962" max="8962" width="7.7109375" style="164" customWidth="1"/>
    <col min="8963" max="8963" width="17.5703125" style="164" customWidth="1"/>
    <col min="8964" max="8965" width="18.85546875" style="164" customWidth="1"/>
    <col min="8966" max="8966" width="21.85546875" style="164" customWidth="1"/>
    <col min="8967" max="8967" width="19" style="164" customWidth="1"/>
    <col min="8968" max="8968" width="13.7109375" style="164" customWidth="1"/>
    <col min="8969" max="8969" width="12.42578125" style="164" customWidth="1"/>
    <col min="8970" max="8970" width="12.140625" style="164" customWidth="1"/>
    <col min="8971" max="8971" width="14.140625" style="164" customWidth="1"/>
    <col min="8972" max="8972" width="13.5703125" style="164" customWidth="1"/>
    <col min="8973" max="8973" width="1.28515625" style="164" customWidth="1"/>
    <col min="8974" max="8975" width="7.7109375" style="164" customWidth="1"/>
    <col min="8976" max="8976" width="7.85546875" style="164" customWidth="1"/>
    <col min="8977" max="8977" width="8.85546875" style="164" customWidth="1"/>
    <col min="8978" max="8978" width="15.42578125" style="164" customWidth="1"/>
    <col min="8979" max="8979" width="23" style="164" customWidth="1"/>
    <col min="8980" max="8981" width="7.7109375" style="164" customWidth="1"/>
    <col min="8982" max="8982" width="7.85546875" style="164" customWidth="1"/>
    <col min="8983" max="8983" width="8.5703125" style="164" customWidth="1"/>
    <col min="8984" max="8985" width="16.7109375" style="164" customWidth="1"/>
    <col min="8986" max="8986" width="1.140625" style="164" customWidth="1"/>
    <col min="8987" max="8988" width="7.7109375" style="164" customWidth="1"/>
    <col min="8989" max="8989" width="7.85546875" style="164" customWidth="1"/>
    <col min="8990" max="8990" width="8.5703125" style="164" customWidth="1"/>
    <col min="8991" max="8991" width="23.42578125" style="164" customWidth="1"/>
    <col min="8992" max="8992" width="21.140625" style="164" customWidth="1"/>
    <col min="8993" max="8993" width="0.7109375" style="164" customWidth="1"/>
    <col min="8994" max="8995" width="7.7109375" style="164" customWidth="1"/>
    <col min="8996" max="8996" width="7.85546875" style="164" customWidth="1"/>
    <col min="8997" max="8997" width="8.5703125" style="164" customWidth="1"/>
    <col min="8998" max="8998" width="19" style="164" customWidth="1"/>
    <col min="8999" max="8999" width="20.140625" style="164" customWidth="1"/>
    <col min="9000" max="9000" width="0.85546875" style="164" customWidth="1"/>
    <col min="9001" max="9002" width="7.7109375" style="164" customWidth="1"/>
    <col min="9003" max="9003" width="7.85546875" style="164" customWidth="1"/>
    <col min="9004" max="9004" width="8.5703125" style="164" customWidth="1"/>
    <col min="9005" max="9005" width="28" style="164" customWidth="1"/>
    <col min="9006" max="9006" width="24.5703125" style="164" customWidth="1"/>
    <col min="9007" max="9007" width="1.42578125" style="164" customWidth="1"/>
    <col min="9008" max="9009" width="7.7109375" style="164" customWidth="1"/>
    <col min="9010" max="9010" width="7.85546875" style="164" customWidth="1"/>
    <col min="9011" max="9011" width="8.5703125" style="164" customWidth="1"/>
    <col min="9012" max="9012" width="28" style="164" customWidth="1"/>
    <col min="9013" max="9013" width="24.5703125" style="164" customWidth="1"/>
    <col min="9014" max="9014" width="1" style="164" customWidth="1"/>
    <col min="9015" max="9016" width="7.7109375" style="164" customWidth="1"/>
    <col min="9017" max="9017" width="7.85546875" style="164" customWidth="1"/>
    <col min="9018" max="9018" width="8.5703125" style="164" customWidth="1"/>
    <col min="9019" max="9019" width="28" style="164" customWidth="1"/>
    <col min="9020" max="9020" width="24.5703125" style="164" customWidth="1"/>
    <col min="9021" max="9021" width="1.28515625" style="164" customWidth="1"/>
    <col min="9022" max="9023" width="7.7109375" style="164" customWidth="1"/>
    <col min="9024" max="9024" width="7.85546875" style="164" customWidth="1"/>
    <col min="9025" max="9025" width="8.5703125" style="164" customWidth="1"/>
    <col min="9026" max="9026" width="28" style="164" customWidth="1"/>
    <col min="9027" max="9027" width="24.5703125" style="164" customWidth="1"/>
    <col min="9028" max="9028" width="1.42578125" style="164" customWidth="1"/>
    <col min="9029" max="9030" width="7.7109375" style="164" customWidth="1"/>
    <col min="9031" max="9031" width="7.85546875" style="164" customWidth="1"/>
    <col min="9032" max="9032" width="8.5703125" style="164" customWidth="1"/>
    <col min="9033" max="9033" width="28" style="164" customWidth="1"/>
    <col min="9034" max="9034" width="24.5703125" style="164" customWidth="1"/>
    <col min="9035" max="9035" width="1.42578125" style="164" customWidth="1"/>
    <col min="9036" max="9037" width="7.7109375" style="164" customWidth="1"/>
    <col min="9038" max="9038" width="7.85546875" style="164" customWidth="1"/>
    <col min="9039" max="9039" width="8.5703125" style="164" customWidth="1"/>
    <col min="9040" max="9040" width="28" style="164" customWidth="1"/>
    <col min="9041" max="9041" width="24.5703125" style="164" customWidth="1"/>
    <col min="9042" max="9042" width="0.5703125" style="164" customWidth="1"/>
    <col min="9043" max="9044" width="7.7109375" style="164" customWidth="1"/>
    <col min="9045" max="9045" width="7.85546875" style="164" customWidth="1"/>
    <col min="9046" max="9046" width="8.5703125" style="164" customWidth="1"/>
    <col min="9047" max="9047" width="28" style="164" customWidth="1"/>
    <col min="9048" max="9048" width="24.5703125" style="164" customWidth="1"/>
    <col min="9049" max="9212" width="11.42578125" style="164"/>
    <col min="9213" max="9213" width="1.140625" style="164" customWidth="1"/>
    <col min="9214" max="9214" width="6" style="164" customWidth="1"/>
    <col min="9215" max="9215" width="17.7109375" style="164" customWidth="1"/>
    <col min="9216" max="9216" width="7" style="164" customWidth="1"/>
    <col min="9217" max="9217" width="25.140625" style="164" customWidth="1"/>
    <col min="9218" max="9218" width="7.7109375" style="164" customWidth="1"/>
    <col min="9219" max="9219" width="17.5703125" style="164" customWidth="1"/>
    <col min="9220" max="9221" width="18.85546875" style="164" customWidth="1"/>
    <col min="9222" max="9222" width="21.85546875" style="164" customWidth="1"/>
    <col min="9223" max="9223" width="19" style="164" customWidth="1"/>
    <col min="9224" max="9224" width="13.7109375" style="164" customWidth="1"/>
    <col min="9225" max="9225" width="12.42578125" style="164" customWidth="1"/>
    <col min="9226" max="9226" width="12.140625" style="164" customWidth="1"/>
    <col min="9227" max="9227" width="14.140625" style="164" customWidth="1"/>
    <col min="9228" max="9228" width="13.5703125" style="164" customWidth="1"/>
    <col min="9229" max="9229" width="1.28515625" style="164" customWidth="1"/>
    <col min="9230" max="9231" width="7.7109375" style="164" customWidth="1"/>
    <col min="9232" max="9232" width="7.85546875" style="164" customWidth="1"/>
    <col min="9233" max="9233" width="8.85546875" style="164" customWidth="1"/>
    <col min="9234" max="9234" width="15.42578125" style="164" customWidth="1"/>
    <col min="9235" max="9235" width="23" style="164" customWidth="1"/>
    <col min="9236" max="9237" width="7.7109375" style="164" customWidth="1"/>
    <col min="9238" max="9238" width="7.85546875" style="164" customWidth="1"/>
    <col min="9239" max="9239" width="8.5703125" style="164" customWidth="1"/>
    <col min="9240" max="9241" width="16.7109375" style="164" customWidth="1"/>
    <col min="9242" max="9242" width="1.140625" style="164" customWidth="1"/>
    <col min="9243" max="9244" width="7.7109375" style="164" customWidth="1"/>
    <col min="9245" max="9245" width="7.85546875" style="164" customWidth="1"/>
    <col min="9246" max="9246" width="8.5703125" style="164" customWidth="1"/>
    <col min="9247" max="9247" width="23.42578125" style="164" customWidth="1"/>
    <col min="9248" max="9248" width="21.140625" style="164" customWidth="1"/>
    <col min="9249" max="9249" width="0.7109375" style="164" customWidth="1"/>
    <col min="9250" max="9251" width="7.7109375" style="164" customWidth="1"/>
    <col min="9252" max="9252" width="7.85546875" style="164" customWidth="1"/>
    <col min="9253" max="9253" width="8.5703125" style="164" customWidth="1"/>
    <col min="9254" max="9254" width="19" style="164" customWidth="1"/>
    <col min="9255" max="9255" width="20.140625" style="164" customWidth="1"/>
    <col min="9256" max="9256" width="0.85546875" style="164" customWidth="1"/>
    <col min="9257" max="9258" width="7.7109375" style="164" customWidth="1"/>
    <col min="9259" max="9259" width="7.85546875" style="164" customWidth="1"/>
    <col min="9260" max="9260" width="8.5703125" style="164" customWidth="1"/>
    <col min="9261" max="9261" width="28" style="164" customWidth="1"/>
    <col min="9262" max="9262" width="24.5703125" style="164" customWidth="1"/>
    <col min="9263" max="9263" width="1.42578125" style="164" customWidth="1"/>
    <col min="9264" max="9265" width="7.7109375" style="164" customWidth="1"/>
    <col min="9266" max="9266" width="7.85546875" style="164" customWidth="1"/>
    <col min="9267" max="9267" width="8.5703125" style="164" customWidth="1"/>
    <col min="9268" max="9268" width="28" style="164" customWidth="1"/>
    <col min="9269" max="9269" width="24.5703125" style="164" customWidth="1"/>
    <col min="9270" max="9270" width="1" style="164" customWidth="1"/>
    <col min="9271" max="9272" width="7.7109375" style="164" customWidth="1"/>
    <col min="9273" max="9273" width="7.85546875" style="164" customWidth="1"/>
    <col min="9274" max="9274" width="8.5703125" style="164" customWidth="1"/>
    <col min="9275" max="9275" width="28" style="164" customWidth="1"/>
    <col min="9276" max="9276" width="24.5703125" style="164" customWidth="1"/>
    <col min="9277" max="9277" width="1.28515625" style="164" customWidth="1"/>
    <col min="9278" max="9279" width="7.7109375" style="164" customWidth="1"/>
    <col min="9280" max="9280" width="7.85546875" style="164" customWidth="1"/>
    <col min="9281" max="9281" width="8.5703125" style="164" customWidth="1"/>
    <col min="9282" max="9282" width="28" style="164" customWidth="1"/>
    <col min="9283" max="9283" width="24.5703125" style="164" customWidth="1"/>
    <col min="9284" max="9284" width="1.42578125" style="164" customWidth="1"/>
    <col min="9285" max="9286" width="7.7109375" style="164" customWidth="1"/>
    <col min="9287" max="9287" width="7.85546875" style="164" customWidth="1"/>
    <col min="9288" max="9288" width="8.5703125" style="164" customWidth="1"/>
    <col min="9289" max="9289" width="28" style="164" customWidth="1"/>
    <col min="9290" max="9290" width="24.5703125" style="164" customWidth="1"/>
    <col min="9291" max="9291" width="1.42578125" style="164" customWidth="1"/>
    <col min="9292" max="9293" width="7.7109375" style="164" customWidth="1"/>
    <col min="9294" max="9294" width="7.85546875" style="164" customWidth="1"/>
    <col min="9295" max="9295" width="8.5703125" style="164" customWidth="1"/>
    <col min="9296" max="9296" width="28" style="164" customWidth="1"/>
    <col min="9297" max="9297" width="24.5703125" style="164" customWidth="1"/>
    <col min="9298" max="9298" width="0.5703125" style="164" customWidth="1"/>
    <col min="9299" max="9300" width="7.7109375" style="164" customWidth="1"/>
    <col min="9301" max="9301" width="7.85546875" style="164" customWidth="1"/>
    <col min="9302" max="9302" width="8.5703125" style="164" customWidth="1"/>
    <col min="9303" max="9303" width="28" style="164" customWidth="1"/>
    <col min="9304" max="9304" width="24.5703125" style="164" customWidth="1"/>
    <col min="9305" max="9468" width="11.42578125" style="164"/>
    <col min="9469" max="9469" width="1.140625" style="164" customWidth="1"/>
    <col min="9470" max="9470" width="6" style="164" customWidth="1"/>
    <col min="9471" max="9471" width="17.7109375" style="164" customWidth="1"/>
    <col min="9472" max="9472" width="7" style="164" customWidth="1"/>
    <col min="9473" max="9473" width="25.140625" style="164" customWidth="1"/>
    <col min="9474" max="9474" width="7.7109375" style="164" customWidth="1"/>
    <col min="9475" max="9475" width="17.5703125" style="164" customWidth="1"/>
    <col min="9476" max="9477" width="18.85546875" style="164" customWidth="1"/>
    <col min="9478" max="9478" width="21.85546875" style="164" customWidth="1"/>
    <col min="9479" max="9479" width="19" style="164" customWidth="1"/>
    <col min="9480" max="9480" width="13.7109375" style="164" customWidth="1"/>
    <col min="9481" max="9481" width="12.42578125" style="164" customWidth="1"/>
    <col min="9482" max="9482" width="12.140625" style="164" customWidth="1"/>
    <col min="9483" max="9483" width="14.140625" style="164" customWidth="1"/>
    <col min="9484" max="9484" width="13.5703125" style="164" customWidth="1"/>
    <col min="9485" max="9485" width="1.28515625" style="164" customWidth="1"/>
    <col min="9486" max="9487" width="7.7109375" style="164" customWidth="1"/>
    <col min="9488" max="9488" width="7.85546875" style="164" customWidth="1"/>
    <col min="9489" max="9489" width="8.85546875" style="164" customWidth="1"/>
    <col min="9490" max="9490" width="15.42578125" style="164" customWidth="1"/>
    <col min="9491" max="9491" width="23" style="164" customWidth="1"/>
    <col min="9492" max="9493" width="7.7109375" style="164" customWidth="1"/>
    <col min="9494" max="9494" width="7.85546875" style="164" customWidth="1"/>
    <col min="9495" max="9495" width="8.5703125" style="164" customWidth="1"/>
    <col min="9496" max="9497" width="16.7109375" style="164" customWidth="1"/>
    <col min="9498" max="9498" width="1.140625" style="164" customWidth="1"/>
    <col min="9499" max="9500" width="7.7109375" style="164" customWidth="1"/>
    <col min="9501" max="9501" width="7.85546875" style="164" customWidth="1"/>
    <col min="9502" max="9502" width="8.5703125" style="164" customWidth="1"/>
    <col min="9503" max="9503" width="23.42578125" style="164" customWidth="1"/>
    <col min="9504" max="9504" width="21.140625" style="164" customWidth="1"/>
    <col min="9505" max="9505" width="0.7109375" style="164" customWidth="1"/>
    <col min="9506" max="9507" width="7.7109375" style="164" customWidth="1"/>
    <col min="9508" max="9508" width="7.85546875" style="164" customWidth="1"/>
    <col min="9509" max="9509" width="8.5703125" style="164" customWidth="1"/>
    <col min="9510" max="9510" width="19" style="164" customWidth="1"/>
    <col min="9511" max="9511" width="20.140625" style="164" customWidth="1"/>
    <col min="9512" max="9512" width="0.85546875" style="164" customWidth="1"/>
    <col min="9513" max="9514" width="7.7109375" style="164" customWidth="1"/>
    <col min="9515" max="9515" width="7.85546875" style="164" customWidth="1"/>
    <col min="9516" max="9516" width="8.5703125" style="164" customWidth="1"/>
    <col min="9517" max="9517" width="28" style="164" customWidth="1"/>
    <col min="9518" max="9518" width="24.5703125" style="164" customWidth="1"/>
    <col min="9519" max="9519" width="1.42578125" style="164" customWidth="1"/>
    <col min="9520" max="9521" width="7.7109375" style="164" customWidth="1"/>
    <col min="9522" max="9522" width="7.85546875" style="164" customWidth="1"/>
    <col min="9523" max="9523" width="8.5703125" style="164" customWidth="1"/>
    <col min="9524" max="9524" width="28" style="164" customWidth="1"/>
    <col min="9525" max="9525" width="24.5703125" style="164" customWidth="1"/>
    <col min="9526" max="9526" width="1" style="164" customWidth="1"/>
    <col min="9527" max="9528" width="7.7109375" style="164" customWidth="1"/>
    <col min="9529" max="9529" width="7.85546875" style="164" customWidth="1"/>
    <col min="9530" max="9530" width="8.5703125" style="164" customWidth="1"/>
    <col min="9531" max="9531" width="28" style="164" customWidth="1"/>
    <col min="9532" max="9532" width="24.5703125" style="164" customWidth="1"/>
    <col min="9533" max="9533" width="1.28515625" style="164" customWidth="1"/>
    <col min="9534" max="9535" width="7.7109375" style="164" customWidth="1"/>
    <col min="9536" max="9536" width="7.85546875" style="164" customWidth="1"/>
    <col min="9537" max="9537" width="8.5703125" style="164" customWidth="1"/>
    <col min="9538" max="9538" width="28" style="164" customWidth="1"/>
    <col min="9539" max="9539" width="24.5703125" style="164" customWidth="1"/>
    <col min="9540" max="9540" width="1.42578125" style="164" customWidth="1"/>
    <col min="9541" max="9542" width="7.7109375" style="164" customWidth="1"/>
    <col min="9543" max="9543" width="7.85546875" style="164" customWidth="1"/>
    <col min="9544" max="9544" width="8.5703125" style="164" customWidth="1"/>
    <col min="9545" max="9545" width="28" style="164" customWidth="1"/>
    <col min="9546" max="9546" width="24.5703125" style="164" customWidth="1"/>
    <col min="9547" max="9547" width="1.42578125" style="164" customWidth="1"/>
    <col min="9548" max="9549" width="7.7109375" style="164" customWidth="1"/>
    <col min="9550" max="9550" width="7.85546875" style="164" customWidth="1"/>
    <col min="9551" max="9551" width="8.5703125" style="164" customWidth="1"/>
    <col min="9552" max="9552" width="28" style="164" customWidth="1"/>
    <col min="9553" max="9553" width="24.5703125" style="164" customWidth="1"/>
    <col min="9554" max="9554" width="0.5703125" style="164" customWidth="1"/>
    <col min="9555" max="9556" width="7.7109375" style="164" customWidth="1"/>
    <col min="9557" max="9557" width="7.85546875" style="164" customWidth="1"/>
    <col min="9558" max="9558" width="8.5703125" style="164" customWidth="1"/>
    <col min="9559" max="9559" width="28" style="164" customWidth="1"/>
    <col min="9560" max="9560" width="24.5703125" style="164" customWidth="1"/>
    <col min="9561" max="9724" width="11.42578125" style="164"/>
    <col min="9725" max="9725" width="1.140625" style="164" customWidth="1"/>
    <col min="9726" max="9726" width="6" style="164" customWidth="1"/>
    <col min="9727" max="9727" width="17.7109375" style="164" customWidth="1"/>
    <col min="9728" max="9728" width="7" style="164" customWidth="1"/>
    <col min="9729" max="9729" width="25.140625" style="164" customWidth="1"/>
    <col min="9730" max="9730" width="7.7109375" style="164" customWidth="1"/>
    <col min="9731" max="9731" width="17.5703125" style="164" customWidth="1"/>
    <col min="9732" max="9733" width="18.85546875" style="164" customWidth="1"/>
    <col min="9734" max="9734" width="21.85546875" style="164" customWidth="1"/>
    <col min="9735" max="9735" width="19" style="164" customWidth="1"/>
    <col min="9736" max="9736" width="13.7109375" style="164" customWidth="1"/>
    <col min="9737" max="9737" width="12.42578125" style="164" customWidth="1"/>
    <col min="9738" max="9738" width="12.140625" style="164" customWidth="1"/>
    <col min="9739" max="9739" width="14.140625" style="164" customWidth="1"/>
    <col min="9740" max="9740" width="13.5703125" style="164" customWidth="1"/>
    <col min="9741" max="9741" width="1.28515625" style="164" customWidth="1"/>
    <col min="9742" max="9743" width="7.7109375" style="164" customWidth="1"/>
    <col min="9744" max="9744" width="7.85546875" style="164" customWidth="1"/>
    <col min="9745" max="9745" width="8.85546875" style="164" customWidth="1"/>
    <col min="9746" max="9746" width="15.42578125" style="164" customWidth="1"/>
    <col min="9747" max="9747" width="23" style="164" customWidth="1"/>
    <col min="9748" max="9749" width="7.7109375" style="164" customWidth="1"/>
    <col min="9750" max="9750" width="7.85546875" style="164" customWidth="1"/>
    <col min="9751" max="9751" width="8.5703125" style="164" customWidth="1"/>
    <col min="9752" max="9753" width="16.7109375" style="164" customWidth="1"/>
    <col min="9754" max="9754" width="1.140625" style="164" customWidth="1"/>
    <col min="9755" max="9756" width="7.7109375" style="164" customWidth="1"/>
    <col min="9757" max="9757" width="7.85546875" style="164" customWidth="1"/>
    <col min="9758" max="9758" width="8.5703125" style="164" customWidth="1"/>
    <col min="9759" max="9759" width="23.42578125" style="164" customWidth="1"/>
    <col min="9760" max="9760" width="21.140625" style="164" customWidth="1"/>
    <col min="9761" max="9761" width="0.7109375" style="164" customWidth="1"/>
    <col min="9762" max="9763" width="7.7109375" style="164" customWidth="1"/>
    <col min="9764" max="9764" width="7.85546875" style="164" customWidth="1"/>
    <col min="9765" max="9765" width="8.5703125" style="164" customWidth="1"/>
    <col min="9766" max="9766" width="19" style="164" customWidth="1"/>
    <col min="9767" max="9767" width="20.140625" style="164" customWidth="1"/>
    <col min="9768" max="9768" width="0.85546875" style="164" customWidth="1"/>
    <col min="9769" max="9770" width="7.7109375" style="164" customWidth="1"/>
    <col min="9771" max="9771" width="7.85546875" style="164" customWidth="1"/>
    <col min="9772" max="9772" width="8.5703125" style="164" customWidth="1"/>
    <col min="9773" max="9773" width="28" style="164" customWidth="1"/>
    <col min="9774" max="9774" width="24.5703125" style="164" customWidth="1"/>
    <col min="9775" max="9775" width="1.42578125" style="164" customWidth="1"/>
    <col min="9776" max="9777" width="7.7109375" style="164" customWidth="1"/>
    <col min="9778" max="9778" width="7.85546875" style="164" customWidth="1"/>
    <col min="9779" max="9779" width="8.5703125" style="164" customWidth="1"/>
    <col min="9780" max="9780" width="28" style="164" customWidth="1"/>
    <col min="9781" max="9781" width="24.5703125" style="164" customWidth="1"/>
    <col min="9782" max="9782" width="1" style="164" customWidth="1"/>
    <col min="9783" max="9784" width="7.7109375" style="164" customWidth="1"/>
    <col min="9785" max="9785" width="7.85546875" style="164" customWidth="1"/>
    <col min="9786" max="9786" width="8.5703125" style="164" customWidth="1"/>
    <col min="9787" max="9787" width="28" style="164" customWidth="1"/>
    <col min="9788" max="9788" width="24.5703125" style="164" customWidth="1"/>
    <col min="9789" max="9789" width="1.28515625" style="164" customWidth="1"/>
    <col min="9790" max="9791" width="7.7109375" style="164" customWidth="1"/>
    <col min="9792" max="9792" width="7.85546875" style="164" customWidth="1"/>
    <col min="9793" max="9793" width="8.5703125" style="164" customWidth="1"/>
    <col min="9794" max="9794" width="28" style="164" customWidth="1"/>
    <col min="9795" max="9795" width="24.5703125" style="164" customWidth="1"/>
    <col min="9796" max="9796" width="1.42578125" style="164" customWidth="1"/>
    <col min="9797" max="9798" width="7.7109375" style="164" customWidth="1"/>
    <col min="9799" max="9799" width="7.85546875" style="164" customWidth="1"/>
    <col min="9800" max="9800" width="8.5703125" style="164" customWidth="1"/>
    <col min="9801" max="9801" width="28" style="164" customWidth="1"/>
    <col min="9802" max="9802" width="24.5703125" style="164" customWidth="1"/>
    <col min="9803" max="9803" width="1.42578125" style="164" customWidth="1"/>
    <col min="9804" max="9805" width="7.7109375" style="164" customWidth="1"/>
    <col min="9806" max="9806" width="7.85546875" style="164" customWidth="1"/>
    <col min="9807" max="9807" width="8.5703125" style="164" customWidth="1"/>
    <col min="9808" max="9808" width="28" style="164" customWidth="1"/>
    <col min="9809" max="9809" width="24.5703125" style="164" customWidth="1"/>
    <col min="9810" max="9810" width="0.5703125" style="164" customWidth="1"/>
    <col min="9811" max="9812" width="7.7109375" style="164" customWidth="1"/>
    <col min="9813" max="9813" width="7.85546875" style="164" customWidth="1"/>
    <col min="9814" max="9814" width="8.5703125" style="164" customWidth="1"/>
    <col min="9815" max="9815" width="28" style="164" customWidth="1"/>
    <col min="9816" max="9816" width="24.5703125" style="164" customWidth="1"/>
    <col min="9817" max="9980" width="11.42578125" style="164"/>
    <col min="9981" max="9981" width="1.140625" style="164" customWidth="1"/>
    <col min="9982" max="9982" width="6" style="164" customWidth="1"/>
    <col min="9983" max="9983" width="17.7109375" style="164" customWidth="1"/>
    <col min="9984" max="9984" width="7" style="164" customWidth="1"/>
    <col min="9985" max="9985" width="25.140625" style="164" customWidth="1"/>
    <col min="9986" max="9986" width="7.7109375" style="164" customWidth="1"/>
    <col min="9987" max="9987" width="17.5703125" style="164" customWidth="1"/>
    <col min="9988" max="9989" width="18.85546875" style="164" customWidth="1"/>
    <col min="9990" max="9990" width="21.85546875" style="164" customWidth="1"/>
    <col min="9991" max="9991" width="19" style="164" customWidth="1"/>
    <col min="9992" max="9992" width="13.7109375" style="164" customWidth="1"/>
    <col min="9993" max="9993" width="12.42578125" style="164" customWidth="1"/>
    <col min="9994" max="9994" width="12.140625" style="164" customWidth="1"/>
    <col min="9995" max="9995" width="14.140625" style="164" customWidth="1"/>
    <col min="9996" max="9996" width="13.5703125" style="164" customWidth="1"/>
    <col min="9997" max="9997" width="1.28515625" style="164" customWidth="1"/>
    <col min="9998" max="9999" width="7.7109375" style="164" customWidth="1"/>
    <col min="10000" max="10000" width="7.85546875" style="164" customWidth="1"/>
    <col min="10001" max="10001" width="8.85546875" style="164" customWidth="1"/>
    <col min="10002" max="10002" width="15.42578125" style="164" customWidth="1"/>
    <col min="10003" max="10003" width="23" style="164" customWidth="1"/>
    <col min="10004" max="10005" width="7.7109375" style="164" customWidth="1"/>
    <col min="10006" max="10006" width="7.85546875" style="164" customWidth="1"/>
    <col min="10007" max="10007" width="8.5703125" style="164" customWidth="1"/>
    <col min="10008" max="10009" width="16.7109375" style="164" customWidth="1"/>
    <col min="10010" max="10010" width="1.140625" style="164" customWidth="1"/>
    <col min="10011" max="10012" width="7.7109375" style="164" customWidth="1"/>
    <col min="10013" max="10013" width="7.85546875" style="164" customWidth="1"/>
    <col min="10014" max="10014" width="8.5703125" style="164" customWidth="1"/>
    <col min="10015" max="10015" width="23.42578125" style="164" customWidth="1"/>
    <col min="10016" max="10016" width="21.140625" style="164" customWidth="1"/>
    <col min="10017" max="10017" width="0.7109375" style="164" customWidth="1"/>
    <col min="10018" max="10019" width="7.7109375" style="164" customWidth="1"/>
    <col min="10020" max="10020" width="7.85546875" style="164" customWidth="1"/>
    <col min="10021" max="10021" width="8.5703125" style="164" customWidth="1"/>
    <col min="10022" max="10022" width="19" style="164" customWidth="1"/>
    <col min="10023" max="10023" width="20.140625" style="164" customWidth="1"/>
    <col min="10024" max="10024" width="0.85546875" style="164" customWidth="1"/>
    <col min="10025" max="10026" width="7.7109375" style="164" customWidth="1"/>
    <col min="10027" max="10027" width="7.85546875" style="164" customWidth="1"/>
    <col min="10028" max="10028" width="8.5703125" style="164" customWidth="1"/>
    <col min="10029" max="10029" width="28" style="164" customWidth="1"/>
    <col min="10030" max="10030" width="24.5703125" style="164" customWidth="1"/>
    <col min="10031" max="10031" width="1.42578125" style="164" customWidth="1"/>
    <col min="10032" max="10033" width="7.7109375" style="164" customWidth="1"/>
    <col min="10034" max="10034" width="7.85546875" style="164" customWidth="1"/>
    <col min="10035" max="10035" width="8.5703125" style="164" customWidth="1"/>
    <col min="10036" max="10036" width="28" style="164" customWidth="1"/>
    <col min="10037" max="10037" width="24.5703125" style="164" customWidth="1"/>
    <col min="10038" max="10038" width="1" style="164" customWidth="1"/>
    <col min="10039" max="10040" width="7.7109375" style="164" customWidth="1"/>
    <col min="10041" max="10041" width="7.85546875" style="164" customWidth="1"/>
    <col min="10042" max="10042" width="8.5703125" style="164" customWidth="1"/>
    <col min="10043" max="10043" width="28" style="164" customWidth="1"/>
    <col min="10044" max="10044" width="24.5703125" style="164" customWidth="1"/>
    <col min="10045" max="10045" width="1.28515625" style="164" customWidth="1"/>
    <col min="10046" max="10047" width="7.7109375" style="164" customWidth="1"/>
    <col min="10048" max="10048" width="7.85546875" style="164" customWidth="1"/>
    <col min="10049" max="10049" width="8.5703125" style="164" customWidth="1"/>
    <col min="10050" max="10050" width="28" style="164" customWidth="1"/>
    <col min="10051" max="10051" width="24.5703125" style="164" customWidth="1"/>
    <col min="10052" max="10052" width="1.42578125" style="164" customWidth="1"/>
    <col min="10053" max="10054" width="7.7109375" style="164" customWidth="1"/>
    <col min="10055" max="10055" width="7.85546875" style="164" customWidth="1"/>
    <col min="10056" max="10056" width="8.5703125" style="164" customWidth="1"/>
    <col min="10057" max="10057" width="28" style="164" customWidth="1"/>
    <col min="10058" max="10058" width="24.5703125" style="164" customWidth="1"/>
    <col min="10059" max="10059" width="1.42578125" style="164" customWidth="1"/>
    <col min="10060" max="10061" width="7.7109375" style="164" customWidth="1"/>
    <col min="10062" max="10062" width="7.85546875" style="164" customWidth="1"/>
    <col min="10063" max="10063" width="8.5703125" style="164" customWidth="1"/>
    <col min="10064" max="10064" width="28" style="164" customWidth="1"/>
    <col min="10065" max="10065" width="24.5703125" style="164" customWidth="1"/>
    <col min="10066" max="10066" width="0.5703125" style="164" customWidth="1"/>
    <col min="10067" max="10068" width="7.7109375" style="164" customWidth="1"/>
    <col min="10069" max="10069" width="7.85546875" style="164" customWidth="1"/>
    <col min="10070" max="10070" width="8.5703125" style="164" customWidth="1"/>
    <col min="10071" max="10071" width="28" style="164" customWidth="1"/>
    <col min="10072" max="10072" width="24.5703125" style="164" customWidth="1"/>
    <col min="10073" max="10236" width="11.42578125" style="164"/>
    <col min="10237" max="10237" width="1.140625" style="164" customWidth="1"/>
    <col min="10238" max="10238" width="6" style="164" customWidth="1"/>
    <col min="10239" max="10239" width="17.7109375" style="164" customWidth="1"/>
    <col min="10240" max="10240" width="7" style="164" customWidth="1"/>
    <col min="10241" max="10241" width="25.140625" style="164" customWidth="1"/>
    <col min="10242" max="10242" width="7.7109375" style="164" customWidth="1"/>
    <col min="10243" max="10243" width="17.5703125" style="164" customWidth="1"/>
    <col min="10244" max="10245" width="18.85546875" style="164" customWidth="1"/>
    <col min="10246" max="10246" width="21.85546875" style="164" customWidth="1"/>
    <col min="10247" max="10247" width="19" style="164" customWidth="1"/>
    <col min="10248" max="10248" width="13.7109375" style="164" customWidth="1"/>
    <col min="10249" max="10249" width="12.42578125" style="164" customWidth="1"/>
    <col min="10250" max="10250" width="12.140625" style="164" customWidth="1"/>
    <col min="10251" max="10251" width="14.140625" style="164" customWidth="1"/>
    <col min="10252" max="10252" width="13.5703125" style="164" customWidth="1"/>
    <col min="10253" max="10253" width="1.28515625" style="164" customWidth="1"/>
    <col min="10254" max="10255" width="7.7109375" style="164" customWidth="1"/>
    <col min="10256" max="10256" width="7.85546875" style="164" customWidth="1"/>
    <col min="10257" max="10257" width="8.85546875" style="164" customWidth="1"/>
    <col min="10258" max="10258" width="15.42578125" style="164" customWidth="1"/>
    <col min="10259" max="10259" width="23" style="164" customWidth="1"/>
    <col min="10260" max="10261" width="7.7109375" style="164" customWidth="1"/>
    <col min="10262" max="10262" width="7.85546875" style="164" customWidth="1"/>
    <col min="10263" max="10263" width="8.5703125" style="164" customWidth="1"/>
    <col min="10264" max="10265" width="16.7109375" style="164" customWidth="1"/>
    <col min="10266" max="10266" width="1.140625" style="164" customWidth="1"/>
    <col min="10267" max="10268" width="7.7109375" style="164" customWidth="1"/>
    <col min="10269" max="10269" width="7.85546875" style="164" customWidth="1"/>
    <col min="10270" max="10270" width="8.5703125" style="164" customWidth="1"/>
    <col min="10271" max="10271" width="23.42578125" style="164" customWidth="1"/>
    <col min="10272" max="10272" width="21.140625" style="164" customWidth="1"/>
    <col min="10273" max="10273" width="0.7109375" style="164" customWidth="1"/>
    <col min="10274" max="10275" width="7.7109375" style="164" customWidth="1"/>
    <col min="10276" max="10276" width="7.85546875" style="164" customWidth="1"/>
    <col min="10277" max="10277" width="8.5703125" style="164" customWidth="1"/>
    <col min="10278" max="10278" width="19" style="164" customWidth="1"/>
    <col min="10279" max="10279" width="20.140625" style="164" customWidth="1"/>
    <col min="10280" max="10280" width="0.85546875" style="164" customWidth="1"/>
    <col min="10281" max="10282" width="7.7109375" style="164" customWidth="1"/>
    <col min="10283" max="10283" width="7.85546875" style="164" customWidth="1"/>
    <col min="10284" max="10284" width="8.5703125" style="164" customWidth="1"/>
    <col min="10285" max="10285" width="28" style="164" customWidth="1"/>
    <col min="10286" max="10286" width="24.5703125" style="164" customWidth="1"/>
    <col min="10287" max="10287" width="1.42578125" style="164" customWidth="1"/>
    <col min="10288" max="10289" width="7.7109375" style="164" customWidth="1"/>
    <col min="10290" max="10290" width="7.85546875" style="164" customWidth="1"/>
    <col min="10291" max="10291" width="8.5703125" style="164" customWidth="1"/>
    <col min="10292" max="10292" width="28" style="164" customWidth="1"/>
    <col min="10293" max="10293" width="24.5703125" style="164" customWidth="1"/>
    <col min="10294" max="10294" width="1" style="164" customWidth="1"/>
    <col min="10295" max="10296" width="7.7109375" style="164" customWidth="1"/>
    <col min="10297" max="10297" width="7.85546875" style="164" customWidth="1"/>
    <col min="10298" max="10298" width="8.5703125" style="164" customWidth="1"/>
    <col min="10299" max="10299" width="28" style="164" customWidth="1"/>
    <col min="10300" max="10300" width="24.5703125" style="164" customWidth="1"/>
    <col min="10301" max="10301" width="1.28515625" style="164" customWidth="1"/>
    <col min="10302" max="10303" width="7.7109375" style="164" customWidth="1"/>
    <col min="10304" max="10304" width="7.85546875" style="164" customWidth="1"/>
    <col min="10305" max="10305" width="8.5703125" style="164" customWidth="1"/>
    <col min="10306" max="10306" width="28" style="164" customWidth="1"/>
    <col min="10307" max="10307" width="24.5703125" style="164" customWidth="1"/>
    <col min="10308" max="10308" width="1.42578125" style="164" customWidth="1"/>
    <col min="10309" max="10310" width="7.7109375" style="164" customWidth="1"/>
    <col min="10311" max="10311" width="7.85546875" style="164" customWidth="1"/>
    <col min="10312" max="10312" width="8.5703125" style="164" customWidth="1"/>
    <col min="10313" max="10313" width="28" style="164" customWidth="1"/>
    <col min="10314" max="10314" width="24.5703125" style="164" customWidth="1"/>
    <col min="10315" max="10315" width="1.42578125" style="164" customWidth="1"/>
    <col min="10316" max="10317" width="7.7109375" style="164" customWidth="1"/>
    <col min="10318" max="10318" width="7.85546875" style="164" customWidth="1"/>
    <col min="10319" max="10319" width="8.5703125" style="164" customWidth="1"/>
    <col min="10320" max="10320" width="28" style="164" customWidth="1"/>
    <col min="10321" max="10321" width="24.5703125" style="164" customWidth="1"/>
    <col min="10322" max="10322" width="0.5703125" style="164" customWidth="1"/>
    <col min="10323" max="10324" width="7.7109375" style="164" customWidth="1"/>
    <col min="10325" max="10325" width="7.85546875" style="164" customWidth="1"/>
    <col min="10326" max="10326" width="8.5703125" style="164" customWidth="1"/>
    <col min="10327" max="10327" width="28" style="164" customWidth="1"/>
    <col min="10328" max="10328" width="24.5703125" style="164" customWidth="1"/>
    <col min="10329" max="10492" width="11.42578125" style="164"/>
    <col min="10493" max="10493" width="1.140625" style="164" customWidth="1"/>
    <col min="10494" max="10494" width="6" style="164" customWidth="1"/>
    <col min="10495" max="10495" width="17.7109375" style="164" customWidth="1"/>
    <col min="10496" max="10496" width="7" style="164" customWidth="1"/>
    <col min="10497" max="10497" width="25.140625" style="164" customWidth="1"/>
    <col min="10498" max="10498" width="7.7109375" style="164" customWidth="1"/>
    <col min="10499" max="10499" width="17.5703125" style="164" customWidth="1"/>
    <col min="10500" max="10501" width="18.85546875" style="164" customWidth="1"/>
    <col min="10502" max="10502" width="21.85546875" style="164" customWidth="1"/>
    <col min="10503" max="10503" width="19" style="164" customWidth="1"/>
    <col min="10504" max="10504" width="13.7109375" style="164" customWidth="1"/>
    <col min="10505" max="10505" width="12.42578125" style="164" customWidth="1"/>
    <col min="10506" max="10506" width="12.140625" style="164" customWidth="1"/>
    <col min="10507" max="10507" width="14.140625" style="164" customWidth="1"/>
    <col min="10508" max="10508" width="13.5703125" style="164" customWidth="1"/>
    <col min="10509" max="10509" width="1.28515625" style="164" customWidth="1"/>
    <col min="10510" max="10511" width="7.7109375" style="164" customWidth="1"/>
    <col min="10512" max="10512" width="7.85546875" style="164" customWidth="1"/>
    <col min="10513" max="10513" width="8.85546875" style="164" customWidth="1"/>
    <col min="10514" max="10514" width="15.42578125" style="164" customWidth="1"/>
    <col min="10515" max="10515" width="23" style="164" customWidth="1"/>
    <col min="10516" max="10517" width="7.7109375" style="164" customWidth="1"/>
    <col min="10518" max="10518" width="7.85546875" style="164" customWidth="1"/>
    <col min="10519" max="10519" width="8.5703125" style="164" customWidth="1"/>
    <col min="10520" max="10521" width="16.7109375" style="164" customWidth="1"/>
    <col min="10522" max="10522" width="1.140625" style="164" customWidth="1"/>
    <col min="10523" max="10524" width="7.7109375" style="164" customWidth="1"/>
    <col min="10525" max="10525" width="7.85546875" style="164" customWidth="1"/>
    <col min="10526" max="10526" width="8.5703125" style="164" customWidth="1"/>
    <col min="10527" max="10527" width="23.42578125" style="164" customWidth="1"/>
    <col min="10528" max="10528" width="21.140625" style="164" customWidth="1"/>
    <col min="10529" max="10529" width="0.7109375" style="164" customWidth="1"/>
    <col min="10530" max="10531" width="7.7109375" style="164" customWidth="1"/>
    <col min="10532" max="10532" width="7.85546875" style="164" customWidth="1"/>
    <col min="10533" max="10533" width="8.5703125" style="164" customWidth="1"/>
    <col min="10534" max="10534" width="19" style="164" customWidth="1"/>
    <col min="10535" max="10535" width="20.140625" style="164" customWidth="1"/>
    <col min="10536" max="10536" width="0.85546875" style="164" customWidth="1"/>
    <col min="10537" max="10538" width="7.7109375" style="164" customWidth="1"/>
    <col min="10539" max="10539" width="7.85546875" style="164" customWidth="1"/>
    <col min="10540" max="10540" width="8.5703125" style="164" customWidth="1"/>
    <col min="10541" max="10541" width="28" style="164" customWidth="1"/>
    <col min="10542" max="10542" width="24.5703125" style="164" customWidth="1"/>
    <col min="10543" max="10543" width="1.42578125" style="164" customWidth="1"/>
    <col min="10544" max="10545" width="7.7109375" style="164" customWidth="1"/>
    <col min="10546" max="10546" width="7.85546875" style="164" customWidth="1"/>
    <col min="10547" max="10547" width="8.5703125" style="164" customWidth="1"/>
    <col min="10548" max="10548" width="28" style="164" customWidth="1"/>
    <col min="10549" max="10549" width="24.5703125" style="164" customWidth="1"/>
    <col min="10550" max="10550" width="1" style="164" customWidth="1"/>
    <col min="10551" max="10552" width="7.7109375" style="164" customWidth="1"/>
    <col min="10553" max="10553" width="7.85546875" style="164" customWidth="1"/>
    <col min="10554" max="10554" width="8.5703125" style="164" customWidth="1"/>
    <col min="10555" max="10555" width="28" style="164" customWidth="1"/>
    <col min="10556" max="10556" width="24.5703125" style="164" customWidth="1"/>
    <col min="10557" max="10557" width="1.28515625" style="164" customWidth="1"/>
    <col min="10558" max="10559" width="7.7109375" style="164" customWidth="1"/>
    <col min="10560" max="10560" width="7.85546875" style="164" customWidth="1"/>
    <col min="10561" max="10561" width="8.5703125" style="164" customWidth="1"/>
    <col min="10562" max="10562" width="28" style="164" customWidth="1"/>
    <col min="10563" max="10563" width="24.5703125" style="164" customWidth="1"/>
    <col min="10564" max="10564" width="1.42578125" style="164" customWidth="1"/>
    <col min="10565" max="10566" width="7.7109375" style="164" customWidth="1"/>
    <col min="10567" max="10567" width="7.85546875" style="164" customWidth="1"/>
    <col min="10568" max="10568" width="8.5703125" style="164" customWidth="1"/>
    <col min="10569" max="10569" width="28" style="164" customWidth="1"/>
    <col min="10570" max="10570" width="24.5703125" style="164" customWidth="1"/>
    <col min="10571" max="10571" width="1.42578125" style="164" customWidth="1"/>
    <col min="10572" max="10573" width="7.7109375" style="164" customWidth="1"/>
    <col min="10574" max="10574" width="7.85546875" style="164" customWidth="1"/>
    <col min="10575" max="10575" width="8.5703125" style="164" customWidth="1"/>
    <col min="10576" max="10576" width="28" style="164" customWidth="1"/>
    <col min="10577" max="10577" width="24.5703125" style="164" customWidth="1"/>
    <col min="10578" max="10578" width="0.5703125" style="164" customWidth="1"/>
    <col min="10579" max="10580" width="7.7109375" style="164" customWidth="1"/>
    <col min="10581" max="10581" width="7.85546875" style="164" customWidth="1"/>
    <col min="10582" max="10582" width="8.5703125" style="164" customWidth="1"/>
    <col min="10583" max="10583" width="28" style="164" customWidth="1"/>
    <col min="10584" max="10584" width="24.5703125" style="164" customWidth="1"/>
    <col min="10585" max="10748" width="11.42578125" style="164"/>
    <col min="10749" max="10749" width="1.140625" style="164" customWidth="1"/>
    <col min="10750" max="10750" width="6" style="164" customWidth="1"/>
    <col min="10751" max="10751" width="17.7109375" style="164" customWidth="1"/>
    <col min="10752" max="10752" width="7" style="164" customWidth="1"/>
    <col min="10753" max="10753" width="25.140625" style="164" customWidth="1"/>
    <col min="10754" max="10754" width="7.7109375" style="164" customWidth="1"/>
    <col min="10755" max="10755" width="17.5703125" style="164" customWidth="1"/>
    <col min="10756" max="10757" width="18.85546875" style="164" customWidth="1"/>
    <col min="10758" max="10758" width="21.85546875" style="164" customWidth="1"/>
    <col min="10759" max="10759" width="19" style="164" customWidth="1"/>
    <col min="10760" max="10760" width="13.7109375" style="164" customWidth="1"/>
    <col min="10761" max="10761" width="12.42578125" style="164" customWidth="1"/>
    <col min="10762" max="10762" width="12.140625" style="164" customWidth="1"/>
    <col min="10763" max="10763" width="14.140625" style="164" customWidth="1"/>
    <col min="10764" max="10764" width="13.5703125" style="164" customWidth="1"/>
    <col min="10765" max="10765" width="1.28515625" style="164" customWidth="1"/>
    <col min="10766" max="10767" width="7.7109375" style="164" customWidth="1"/>
    <col min="10768" max="10768" width="7.85546875" style="164" customWidth="1"/>
    <col min="10769" max="10769" width="8.85546875" style="164" customWidth="1"/>
    <col min="10770" max="10770" width="15.42578125" style="164" customWidth="1"/>
    <col min="10771" max="10771" width="23" style="164" customWidth="1"/>
    <col min="10772" max="10773" width="7.7109375" style="164" customWidth="1"/>
    <col min="10774" max="10774" width="7.85546875" style="164" customWidth="1"/>
    <col min="10775" max="10775" width="8.5703125" style="164" customWidth="1"/>
    <col min="10776" max="10777" width="16.7109375" style="164" customWidth="1"/>
    <col min="10778" max="10778" width="1.140625" style="164" customWidth="1"/>
    <col min="10779" max="10780" width="7.7109375" style="164" customWidth="1"/>
    <col min="10781" max="10781" width="7.85546875" style="164" customWidth="1"/>
    <col min="10782" max="10782" width="8.5703125" style="164" customWidth="1"/>
    <col min="10783" max="10783" width="23.42578125" style="164" customWidth="1"/>
    <col min="10784" max="10784" width="21.140625" style="164" customWidth="1"/>
    <col min="10785" max="10785" width="0.7109375" style="164" customWidth="1"/>
    <col min="10786" max="10787" width="7.7109375" style="164" customWidth="1"/>
    <col min="10788" max="10788" width="7.85546875" style="164" customWidth="1"/>
    <col min="10789" max="10789" width="8.5703125" style="164" customWidth="1"/>
    <col min="10790" max="10790" width="19" style="164" customWidth="1"/>
    <col min="10791" max="10791" width="20.140625" style="164" customWidth="1"/>
    <col min="10792" max="10792" width="0.85546875" style="164" customWidth="1"/>
    <col min="10793" max="10794" width="7.7109375" style="164" customWidth="1"/>
    <col min="10795" max="10795" width="7.85546875" style="164" customWidth="1"/>
    <col min="10796" max="10796" width="8.5703125" style="164" customWidth="1"/>
    <col min="10797" max="10797" width="28" style="164" customWidth="1"/>
    <col min="10798" max="10798" width="24.5703125" style="164" customWidth="1"/>
    <col min="10799" max="10799" width="1.42578125" style="164" customWidth="1"/>
    <col min="10800" max="10801" width="7.7109375" style="164" customWidth="1"/>
    <col min="10802" max="10802" width="7.85546875" style="164" customWidth="1"/>
    <col min="10803" max="10803" width="8.5703125" style="164" customWidth="1"/>
    <col min="10804" max="10804" width="28" style="164" customWidth="1"/>
    <col min="10805" max="10805" width="24.5703125" style="164" customWidth="1"/>
    <col min="10806" max="10806" width="1" style="164" customWidth="1"/>
    <col min="10807" max="10808" width="7.7109375" style="164" customWidth="1"/>
    <col min="10809" max="10809" width="7.85546875" style="164" customWidth="1"/>
    <col min="10810" max="10810" width="8.5703125" style="164" customWidth="1"/>
    <col min="10811" max="10811" width="28" style="164" customWidth="1"/>
    <col min="10812" max="10812" width="24.5703125" style="164" customWidth="1"/>
    <col min="10813" max="10813" width="1.28515625" style="164" customWidth="1"/>
    <col min="10814" max="10815" width="7.7109375" style="164" customWidth="1"/>
    <col min="10816" max="10816" width="7.85546875" style="164" customWidth="1"/>
    <col min="10817" max="10817" width="8.5703125" style="164" customWidth="1"/>
    <col min="10818" max="10818" width="28" style="164" customWidth="1"/>
    <col min="10819" max="10819" width="24.5703125" style="164" customWidth="1"/>
    <col min="10820" max="10820" width="1.42578125" style="164" customWidth="1"/>
    <col min="10821" max="10822" width="7.7109375" style="164" customWidth="1"/>
    <col min="10823" max="10823" width="7.85546875" style="164" customWidth="1"/>
    <col min="10824" max="10824" width="8.5703125" style="164" customWidth="1"/>
    <col min="10825" max="10825" width="28" style="164" customWidth="1"/>
    <col min="10826" max="10826" width="24.5703125" style="164" customWidth="1"/>
    <col min="10827" max="10827" width="1.42578125" style="164" customWidth="1"/>
    <col min="10828" max="10829" width="7.7109375" style="164" customWidth="1"/>
    <col min="10830" max="10830" width="7.85546875" style="164" customWidth="1"/>
    <col min="10831" max="10831" width="8.5703125" style="164" customWidth="1"/>
    <col min="10832" max="10832" width="28" style="164" customWidth="1"/>
    <col min="10833" max="10833" width="24.5703125" style="164" customWidth="1"/>
    <col min="10834" max="10834" width="0.5703125" style="164" customWidth="1"/>
    <col min="10835" max="10836" width="7.7109375" style="164" customWidth="1"/>
    <col min="10837" max="10837" width="7.85546875" style="164" customWidth="1"/>
    <col min="10838" max="10838" width="8.5703125" style="164" customWidth="1"/>
    <col min="10839" max="10839" width="28" style="164" customWidth="1"/>
    <col min="10840" max="10840" width="24.5703125" style="164" customWidth="1"/>
    <col min="10841" max="11004" width="11.42578125" style="164"/>
    <col min="11005" max="11005" width="1.140625" style="164" customWidth="1"/>
    <col min="11006" max="11006" width="6" style="164" customWidth="1"/>
    <col min="11007" max="11007" width="17.7109375" style="164" customWidth="1"/>
    <col min="11008" max="11008" width="7" style="164" customWidth="1"/>
    <col min="11009" max="11009" width="25.140625" style="164" customWidth="1"/>
    <col min="11010" max="11010" width="7.7109375" style="164" customWidth="1"/>
    <col min="11011" max="11011" width="17.5703125" style="164" customWidth="1"/>
    <col min="11012" max="11013" width="18.85546875" style="164" customWidth="1"/>
    <col min="11014" max="11014" width="21.85546875" style="164" customWidth="1"/>
    <col min="11015" max="11015" width="19" style="164" customWidth="1"/>
    <col min="11016" max="11016" width="13.7109375" style="164" customWidth="1"/>
    <col min="11017" max="11017" width="12.42578125" style="164" customWidth="1"/>
    <col min="11018" max="11018" width="12.140625" style="164" customWidth="1"/>
    <col min="11019" max="11019" width="14.140625" style="164" customWidth="1"/>
    <col min="11020" max="11020" width="13.5703125" style="164" customWidth="1"/>
    <col min="11021" max="11021" width="1.28515625" style="164" customWidth="1"/>
    <col min="11022" max="11023" width="7.7109375" style="164" customWidth="1"/>
    <col min="11024" max="11024" width="7.85546875" style="164" customWidth="1"/>
    <col min="11025" max="11025" width="8.85546875" style="164" customWidth="1"/>
    <col min="11026" max="11026" width="15.42578125" style="164" customWidth="1"/>
    <col min="11027" max="11027" width="23" style="164" customWidth="1"/>
    <col min="11028" max="11029" width="7.7109375" style="164" customWidth="1"/>
    <col min="11030" max="11030" width="7.85546875" style="164" customWidth="1"/>
    <col min="11031" max="11031" width="8.5703125" style="164" customWidth="1"/>
    <col min="11032" max="11033" width="16.7109375" style="164" customWidth="1"/>
    <col min="11034" max="11034" width="1.140625" style="164" customWidth="1"/>
    <col min="11035" max="11036" width="7.7109375" style="164" customWidth="1"/>
    <col min="11037" max="11037" width="7.85546875" style="164" customWidth="1"/>
    <col min="11038" max="11038" width="8.5703125" style="164" customWidth="1"/>
    <col min="11039" max="11039" width="23.42578125" style="164" customWidth="1"/>
    <col min="11040" max="11040" width="21.140625" style="164" customWidth="1"/>
    <col min="11041" max="11041" width="0.7109375" style="164" customWidth="1"/>
    <col min="11042" max="11043" width="7.7109375" style="164" customWidth="1"/>
    <col min="11044" max="11044" width="7.85546875" style="164" customWidth="1"/>
    <col min="11045" max="11045" width="8.5703125" style="164" customWidth="1"/>
    <col min="11046" max="11046" width="19" style="164" customWidth="1"/>
    <col min="11047" max="11047" width="20.140625" style="164" customWidth="1"/>
    <col min="11048" max="11048" width="0.85546875" style="164" customWidth="1"/>
    <col min="11049" max="11050" width="7.7109375" style="164" customWidth="1"/>
    <col min="11051" max="11051" width="7.85546875" style="164" customWidth="1"/>
    <col min="11052" max="11052" width="8.5703125" style="164" customWidth="1"/>
    <col min="11053" max="11053" width="28" style="164" customWidth="1"/>
    <col min="11054" max="11054" width="24.5703125" style="164" customWidth="1"/>
    <col min="11055" max="11055" width="1.42578125" style="164" customWidth="1"/>
    <col min="11056" max="11057" width="7.7109375" style="164" customWidth="1"/>
    <col min="11058" max="11058" width="7.85546875" style="164" customWidth="1"/>
    <col min="11059" max="11059" width="8.5703125" style="164" customWidth="1"/>
    <col min="11060" max="11060" width="28" style="164" customWidth="1"/>
    <col min="11061" max="11061" width="24.5703125" style="164" customWidth="1"/>
    <col min="11062" max="11062" width="1" style="164" customWidth="1"/>
    <col min="11063" max="11064" width="7.7109375" style="164" customWidth="1"/>
    <col min="11065" max="11065" width="7.85546875" style="164" customWidth="1"/>
    <col min="11066" max="11066" width="8.5703125" style="164" customWidth="1"/>
    <col min="11067" max="11067" width="28" style="164" customWidth="1"/>
    <col min="11068" max="11068" width="24.5703125" style="164" customWidth="1"/>
    <col min="11069" max="11069" width="1.28515625" style="164" customWidth="1"/>
    <col min="11070" max="11071" width="7.7109375" style="164" customWidth="1"/>
    <col min="11072" max="11072" width="7.85546875" style="164" customWidth="1"/>
    <col min="11073" max="11073" width="8.5703125" style="164" customWidth="1"/>
    <col min="11074" max="11074" width="28" style="164" customWidth="1"/>
    <col min="11075" max="11075" width="24.5703125" style="164" customWidth="1"/>
    <col min="11076" max="11076" width="1.42578125" style="164" customWidth="1"/>
    <col min="11077" max="11078" width="7.7109375" style="164" customWidth="1"/>
    <col min="11079" max="11079" width="7.85546875" style="164" customWidth="1"/>
    <col min="11080" max="11080" width="8.5703125" style="164" customWidth="1"/>
    <col min="11081" max="11081" width="28" style="164" customWidth="1"/>
    <col min="11082" max="11082" width="24.5703125" style="164" customWidth="1"/>
    <col min="11083" max="11083" width="1.42578125" style="164" customWidth="1"/>
    <col min="11084" max="11085" width="7.7109375" style="164" customWidth="1"/>
    <col min="11086" max="11086" width="7.85546875" style="164" customWidth="1"/>
    <col min="11087" max="11087" width="8.5703125" style="164" customWidth="1"/>
    <col min="11088" max="11088" width="28" style="164" customWidth="1"/>
    <col min="11089" max="11089" width="24.5703125" style="164" customWidth="1"/>
    <col min="11090" max="11090" width="0.5703125" style="164" customWidth="1"/>
    <col min="11091" max="11092" width="7.7109375" style="164" customWidth="1"/>
    <col min="11093" max="11093" width="7.85546875" style="164" customWidth="1"/>
    <col min="11094" max="11094" width="8.5703125" style="164" customWidth="1"/>
    <col min="11095" max="11095" width="28" style="164" customWidth="1"/>
    <col min="11096" max="11096" width="24.5703125" style="164" customWidth="1"/>
    <col min="11097" max="11260" width="11.42578125" style="164"/>
    <col min="11261" max="11261" width="1.140625" style="164" customWidth="1"/>
    <col min="11262" max="11262" width="6" style="164" customWidth="1"/>
    <col min="11263" max="11263" width="17.7109375" style="164" customWidth="1"/>
    <col min="11264" max="11264" width="7" style="164" customWidth="1"/>
    <col min="11265" max="11265" width="25.140625" style="164" customWidth="1"/>
    <col min="11266" max="11266" width="7.7109375" style="164" customWidth="1"/>
    <col min="11267" max="11267" width="17.5703125" style="164" customWidth="1"/>
    <col min="11268" max="11269" width="18.85546875" style="164" customWidth="1"/>
    <col min="11270" max="11270" width="21.85546875" style="164" customWidth="1"/>
    <col min="11271" max="11271" width="19" style="164" customWidth="1"/>
    <col min="11272" max="11272" width="13.7109375" style="164" customWidth="1"/>
    <col min="11273" max="11273" width="12.42578125" style="164" customWidth="1"/>
    <col min="11274" max="11274" width="12.140625" style="164" customWidth="1"/>
    <col min="11275" max="11275" width="14.140625" style="164" customWidth="1"/>
    <col min="11276" max="11276" width="13.5703125" style="164" customWidth="1"/>
    <col min="11277" max="11277" width="1.28515625" style="164" customWidth="1"/>
    <col min="11278" max="11279" width="7.7109375" style="164" customWidth="1"/>
    <col min="11280" max="11280" width="7.85546875" style="164" customWidth="1"/>
    <col min="11281" max="11281" width="8.85546875" style="164" customWidth="1"/>
    <col min="11282" max="11282" width="15.42578125" style="164" customWidth="1"/>
    <col min="11283" max="11283" width="23" style="164" customWidth="1"/>
    <col min="11284" max="11285" width="7.7109375" style="164" customWidth="1"/>
    <col min="11286" max="11286" width="7.85546875" style="164" customWidth="1"/>
    <col min="11287" max="11287" width="8.5703125" style="164" customWidth="1"/>
    <col min="11288" max="11289" width="16.7109375" style="164" customWidth="1"/>
    <col min="11290" max="11290" width="1.140625" style="164" customWidth="1"/>
    <col min="11291" max="11292" width="7.7109375" style="164" customWidth="1"/>
    <col min="11293" max="11293" width="7.85546875" style="164" customWidth="1"/>
    <col min="11294" max="11294" width="8.5703125" style="164" customWidth="1"/>
    <col min="11295" max="11295" width="23.42578125" style="164" customWidth="1"/>
    <col min="11296" max="11296" width="21.140625" style="164" customWidth="1"/>
    <col min="11297" max="11297" width="0.7109375" style="164" customWidth="1"/>
    <col min="11298" max="11299" width="7.7109375" style="164" customWidth="1"/>
    <col min="11300" max="11300" width="7.85546875" style="164" customWidth="1"/>
    <col min="11301" max="11301" width="8.5703125" style="164" customWidth="1"/>
    <col min="11302" max="11302" width="19" style="164" customWidth="1"/>
    <col min="11303" max="11303" width="20.140625" style="164" customWidth="1"/>
    <col min="11304" max="11304" width="0.85546875" style="164" customWidth="1"/>
    <col min="11305" max="11306" width="7.7109375" style="164" customWidth="1"/>
    <col min="11307" max="11307" width="7.85546875" style="164" customWidth="1"/>
    <col min="11308" max="11308" width="8.5703125" style="164" customWidth="1"/>
    <col min="11309" max="11309" width="28" style="164" customWidth="1"/>
    <col min="11310" max="11310" width="24.5703125" style="164" customWidth="1"/>
    <col min="11311" max="11311" width="1.42578125" style="164" customWidth="1"/>
    <col min="11312" max="11313" width="7.7109375" style="164" customWidth="1"/>
    <col min="11314" max="11314" width="7.85546875" style="164" customWidth="1"/>
    <col min="11315" max="11315" width="8.5703125" style="164" customWidth="1"/>
    <col min="11316" max="11316" width="28" style="164" customWidth="1"/>
    <col min="11317" max="11317" width="24.5703125" style="164" customWidth="1"/>
    <col min="11318" max="11318" width="1" style="164" customWidth="1"/>
    <col min="11319" max="11320" width="7.7109375" style="164" customWidth="1"/>
    <col min="11321" max="11321" width="7.85546875" style="164" customWidth="1"/>
    <col min="11322" max="11322" width="8.5703125" style="164" customWidth="1"/>
    <col min="11323" max="11323" width="28" style="164" customWidth="1"/>
    <col min="11324" max="11324" width="24.5703125" style="164" customWidth="1"/>
    <col min="11325" max="11325" width="1.28515625" style="164" customWidth="1"/>
    <col min="11326" max="11327" width="7.7109375" style="164" customWidth="1"/>
    <col min="11328" max="11328" width="7.85546875" style="164" customWidth="1"/>
    <col min="11329" max="11329" width="8.5703125" style="164" customWidth="1"/>
    <col min="11330" max="11330" width="28" style="164" customWidth="1"/>
    <col min="11331" max="11331" width="24.5703125" style="164" customWidth="1"/>
    <col min="11332" max="11332" width="1.42578125" style="164" customWidth="1"/>
    <col min="11333" max="11334" width="7.7109375" style="164" customWidth="1"/>
    <col min="11335" max="11335" width="7.85546875" style="164" customWidth="1"/>
    <col min="11336" max="11336" width="8.5703125" style="164" customWidth="1"/>
    <col min="11337" max="11337" width="28" style="164" customWidth="1"/>
    <col min="11338" max="11338" width="24.5703125" style="164" customWidth="1"/>
    <col min="11339" max="11339" width="1.42578125" style="164" customWidth="1"/>
    <col min="11340" max="11341" width="7.7109375" style="164" customWidth="1"/>
    <col min="11342" max="11342" width="7.85546875" style="164" customWidth="1"/>
    <col min="11343" max="11343" width="8.5703125" style="164" customWidth="1"/>
    <col min="11344" max="11344" width="28" style="164" customWidth="1"/>
    <col min="11345" max="11345" width="24.5703125" style="164" customWidth="1"/>
    <col min="11346" max="11346" width="0.5703125" style="164" customWidth="1"/>
    <col min="11347" max="11348" width="7.7109375" style="164" customWidth="1"/>
    <col min="11349" max="11349" width="7.85546875" style="164" customWidth="1"/>
    <col min="11350" max="11350" width="8.5703125" style="164" customWidth="1"/>
    <col min="11351" max="11351" width="28" style="164" customWidth="1"/>
    <col min="11352" max="11352" width="24.5703125" style="164" customWidth="1"/>
    <col min="11353" max="11516" width="11.42578125" style="164"/>
    <col min="11517" max="11517" width="1.140625" style="164" customWidth="1"/>
    <col min="11518" max="11518" width="6" style="164" customWidth="1"/>
    <col min="11519" max="11519" width="17.7109375" style="164" customWidth="1"/>
    <col min="11520" max="11520" width="7" style="164" customWidth="1"/>
    <col min="11521" max="11521" width="25.140625" style="164" customWidth="1"/>
    <col min="11522" max="11522" width="7.7109375" style="164" customWidth="1"/>
    <col min="11523" max="11523" width="17.5703125" style="164" customWidth="1"/>
    <col min="11524" max="11525" width="18.85546875" style="164" customWidth="1"/>
    <col min="11526" max="11526" width="21.85546875" style="164" customWidth="1"/>
    <col min="11527" max="11527" width="19" style="164" customWidth="1"/>
    <col min="11528" max="11528" width="13.7109375" style="164" customWidth="1"/>
    <col min="11529" max="11529" width="12.42578125" style="164" customWidth="1"/>
    <col min="11530" max="11530" width="12.140625" style="164" customWidth="1"/>
    <col min="11531" max="11531" width="14.140625" style="164" customWidth="1"/>
    <col min="11532" max="11532" width="13.5703125" style="164" customWidth="1"/>
    <col min="11533" max="11533" width="1.28515625" style="164" customWidth="1"/>
    <col min="11534" max="11535" width="7.7109375" style="164" customWidth="1"/>
    <col min="11536" max="11536" width="7.85546875" style="164" customWidth="1"/>
    <col min="11537" max="11537" width="8.85546875" style="164" customWidth="1"/>
    <col min="11538" max="11538" width="15.42578125" style="164" customWidth="1"/>
    <col min="11539" max="11539" width="23" style="164" customWidth="1"/>
    <col min="11540" max="11541" width="7.7109375" style="164" customWidth="1"/>
    <col min="11542" max="11542" width="7.85546875" style="164" customWidth="1"/>
    <col min="11543" max="11543" width="8.5703125" style="164" customWidth="1"/>
    <col min="11544" max="11545" width="16.7109375" style="164" customWidth="1"/>
    <col min="11546" max="11546" width="1.140625" style="164" customWidth="1"/>
    <col min="11547" max="11548" width="7.7109375" style="164" customWidth="1"/>
    <col min="11549" max="11549" width="7.85546875" style="164" customWidth="1"/>
    <col min="11550" max="11550" width="8.5703125" style="164" customWidth="1"/>
    <col min="11551" max="11551" width="23.42578125" style="164" customWidth="1"/>
    <col min="11552" max="11552" width="21.140625" style="164" customWidth="1"/>
    <col min="11553" max="11553" width="0.7109375" style="164" customWidth="1"/>
    <col min="11554" max="11555" width="7.7109375" style="164" customWidth="1"/>
    <col min="11556" max="11556" width="7.85546875" style="164" customWidth="1"/>
    <col min="11557" max="11557" width="8.5703125" style="164" customWidth="1"/>
    <col min="11558" max="11558" width="19" style="164" customWidth="1"/>
    <col min="11559" max="11559" width="20.140625" style="164" customWidth="1"/>
    <col min="11560" max="11560" width="0.85546875" style="164" customWidth="1"/>
    <col min="11561" max="11562" width="7.7109375" style="164" customWidth="1"/>
    <col min="11563" max="11563" width="7.85546875" style="164" customWidth="1"/>
    <col min="11564" max="11564" width="8.5703125" style="164" customWidth="1"/>
    <col min="11565" max="11565" width="28" style="164" customWidth="1"/>
    <col min="11566" max="11566" width="24.5703125" style="164" customWidth="1"/>
    <col min="11567" max="11567" width="1.42578125" style="164" customWidth="1"/>
    <col min="11568" max="11569" width="7.7109375" style="164" customWidth="1"/>
    <col min="11570" max="11570" width="7.85546875" style="164" customWidth="1"/>
    <col min="11571" max="11571" width="8.5703125" style="164" customWidth="1"/>
    <col min="11572" max="11572" width="28" style="164" customWidth="1"/>
    <col min="11573" max="11573" width="24.5703125" style="164" customWidth="1"/>
    <col min="11574" max="11574" width="1" style="164" customWidth="1"/>
    <col min="11575" max="11576" width="7.7109375" style="164" customWidth="1"/>
    <col min="11577" max="11577" width="7.85546875" style="164" customWidth="1"/>
    <col min="11578" max="11578" width="8.5703125" style="164" customWidth="1"/>
    <col min="11579" max="11579" width="28" style="164" customWidth="1"/>
    <col min="11580" max="11580" width="24.5703125" style="164" customWidth="1"/>
    <col min="11581" max="11581" width="1.28515625" style="164" customWidth="1"/>
    <col min="11582" max="11583" width="7.7109375" style="164" customWidth="1"/>
    <col min="11584" max="11584" width="7.85546875" style="164" customWidth="1"/>
    <col min="11585" max="11585" width="8.5703125" style="164" customWidth="1"/>
    <col min="11586" max="11586" width="28" style="164" customWidth="1"/>
    <col min="11587" max="11587" width="24.5703125" style="164" customWidth="1"/>
    <col min="11588" max="11588" width="1.42578125" style="164" customWidth="1"/>
    <col min="11589" max="11590" width="7.7109375" style="164" customWidth="1"/>
    <col min="11591" max="11591" width="7.85546875" style="164" customWidth="1"/>
    <col min="11592" max="11592" width="8.5703125" style="164" customWidth="1"/>
    <col min="11593" max="11593" width="28" style="164" customWidth="1"/>
    <col min="11594" max="11594" width="24.5703125" style="164" customWidth="1"/>
    <col min="11595" max="11595" width="1.42578125" style="164" customWidth="1"/>
    <col min="11596" max="11597" width="7.7109375" style="164" customWidth="1"/>
    <col min="11598" max="11598" width="7.85546875" style="164" customWidth="1"/>
    <col min="11599" max="11599" width="8.5703125" style="164" customWidth="1"/>
    <col min="11600" max="11600" width="28" style="164" customWidth="1"/>
    <col min="11601" max="11601" width="24.5703125" style="164" customWidth="1"/>
    <col min="11602" max="11602" width="0.5703125" style="164" customWidth="1"/>
    <col min="11603" max="11604" width="7.7109375" style="164" customWidth="1"/>
    <col min="11605" max="11605" width="7.85546875" style="164" customWidth="1"/>
    <col min="11606" max="11606" width="8.5703125" style="164" customWidth="1"/>
    <col min="11607" max="11607" width="28" style="164" customWidth="1"/>
    <col min="11608" max="11608" width="24.5703125" style="164" customWidth="1"/>
    <col min="11609" max="11772" width="11.42578125" style="164"/>
    <col min="11773" max="11773" width="1.140625" style="164" customWidth="1"/>
    <col min="11774" max="11774" width="6" style="164" customWidth="1"/>
    <col min="11775" max="11775" width="17.7109375" style="164" customWidth="1"/>
    <col min="11776" max="11776" width="7" style="164" customWidth="1"/>
    <col min="11777" max="11777" width="25.140625" style="164" customWidth="1"/>
    <col min="11778" max="11778" width="7.7109375" style="164" customWidth="1"/>
    <col min="11779" max="11779" width="17.5703125" style="164" customWidth="1"/>
    <col min="11780" max="11781" width="18.85546875" style="164" customWidth="1"/>
    <col min="11782" max="11782" width="21.85546875" style="164" customWidth="1"/>
    <col min="11783" max="11783" width="19" style="164" customWidth="1"/>
    <col min="11784" max="11784" width="13.7109375" style="164" customWidth="1"/>
    <col min="11785" max="11785" width="12.42578125" style="164" customWidth="1"/>
    <col min="11786" max="11786" width="12.140625" style="164" customWidth="1"/>
    <col min="11787" max="11787" width="14.140625" style="164" customWidth="1"/>
    <col min="11788" max="11788" width="13.5703125" style="164" customWidth="1"/>
    <col min="11789" max="11789" width="1.28515625" style="164" customWidth="1"/>
    <col min="11790" max="11791" width="7.7109375" style="164" customWidth="1"/>
    <col min="11792" max="11792" width="7.85546875" style="164" customWidth="1"/>
    <col min="11793" max="11793" width="8.85546875" style="164" customWidth="1"/>
    <col min="11794" max="11794" width="15.42578125" style="164" customWidth="1"/>
    <col min="11795" max="11795" width="23" style="164" customWidth="1"/>
    <col min="11796" max="11797" width="7.7109375" style="164" customWidth="1"/>
    <col min="11798" max="11798" width="7.85546875" style="164" customWidth="1"/>
    <col min="11799" max="11799" width="8.5703125" style="164" customWidth="1"/>
    <col min="11800" max="11801" width="16.7109375" style="164" customWidth="1"/>
    <col min="11802" max="11802" width="1.140625" style="164" customWidth="1"/>
    <col min="11803" max="11804" width="7.7109375" style="164" customWidth="1"/>
    <col min="11805" max="11805" width="7.85546875" style="164" customWidth="1"/>
    <col min="11806" max="11806" width="8.5703125" style="164" customWidth="1"/>
    <col min="11807" max="11807" width="23.42578125" style="164" customWidth="1"/>
    <col min="11808" max="11808" width="21.140625" style="164" customWidth="1"/>
    <col min="11809" max="11809" width="0.7109375" style="164" customWidth="1"/>
    <col min="11810" max="11811" width="7.7109375" style="164" customWidth="1"/>
    <col min="11812" max="11812" width="7.85546875" style="164" customWidth="1"/>
    <col min="11813" max="11813" width="8.5703125" style="164" customWidth="1"/>
    <col min="11814" max="11814" width="19" style="164" customWidth="1"/>
    <col min="11815" max="11815" width="20.140625" style="164" customWidth="1"/>
    <col min="11816" max="11816" width="0.85546875" style="164" customWidth="1"/>
    <col min="11817" max="11818" width="7.7109375" style="164" customWidth="1"/>
    <col min="11819" max="11819" width="7.85546875" style="164" customWidth="1"/>
    <col min="11820" max="11820" width="8.5703125" style="164" customWidth="1"/>
    <col min="11821" max="11821" width="28" style="164" customWidth="1"/>
    <col min="11822" max="11822" width="24.5703125" style="164" customWidth="1"/>
    <col min="11823" max="11823" width="1.42578125" style="164" customWidth="1"/>
    <col min="11824" max="11825" width="7.7109375" style="164" customWidth="1"/>
    <col min="11826" max="11826" width="7.85546875" style="164" customWidth="1"/>
    <col min="11827" max="11827" width="8.5703125" style="164" customWidth="1"/>
    <col min="11828" max="11828" width="28" style="164" customWidth="1"/>
    <col min="11829" max="11829" width="24.5703125" style="164" customWidth="1"/>
    <col min="11830" max="11830" width="1" style="164" customWidth="1"/>
    <col min="11831" max="11832" width="7.7109375" style="164" customWidth="1"/>
    <col min="11833" max="11833" width="7.85546875" style="164" customWidth="1"/>
    <col min="11834" max="11834" width="8.5703125" style="164" customWidth="1"/>
    <col min="11835" max="11835" width="28" style="164" customWidth="1"/>
    <col min="11836" max="11836" width="24.5703125" style="164" customWidth="1"/>
    <col min="11837" max="11837" width="1.28515625" style="164" customWidth="1"/>
    <col min="11838" max="11839" width="7.7109375" style="164" customWidth="1"/>
    <col min="11840" max="11840" width="7.85546875" style="164" customWidth="1"/>
    <col min="11841" max="11841" width="8.5703125" style="164" customWidth="1"/>
    <col min="11842" max="11842" width="28" style="164" customWidth="1"/>
    <col min="11843" max="11843" width="24.5703125" style="164" customWidth="1"/>
    <col min="11844" max="11844" width="1.42578125" style="164" customWidth="1"/>
    <col min="11845" max="11846" width="7.7109375" style="164" customWidth="1"/>
    <col min="11847" max="11847" width="7.85546875" style="164" customWidth="1"/>
    <col min="11848" max="11848" width="8.5703125" style="164" customWidth="1"/>
    <col min="11849" max="11849" width="28" style="164" customWidth="1"/>
    <col min="11850" max="11850" width="24.5703125" style="164" customWidth="1"/>
    <col min="11851" max="11851" width="1.42578125" style="164" customWidth="1"/>
    <col min="11852" max="11853" width="7.7109375" style="164" customWidth="1"/>
    <col min="11854" max="11854" width="7.85546875" style="164" customWidth="1"/>
    <col min="11855" max="11855" width="8.5703125" style="164" customWidth="1"/>
    <col min="11856" max="11856" width="28" style="164" customWidth="1"/>
    <col min="11857" max="11857" width="24.5703125" style="164" customWidth="1"/>
    <col min="11858" max="11858" width="0.5703125" style="164" customWidth="1"/>
    <col min="11859" max="11860" width="7.7109375" style="164" customWidth="1"/>
    <col min="11861" max="11861" width="7.85546875" style="164" customWidth="1"/>
    <col min="11862" max="11862" width="8.5703125" style="164" customWidth="1"/>
    <col min="11863" max="11863" width="28" style="164" customWidth="1"/>
    <col min="11864" max="11864" width="24.5703125" style="164" customWidth="1"/>
    <col min="11865" max="12028" width="11.42578125" style="164"/>
    <col min="12029" max="12029" width="1.140625" style="164" customWidth="1"/>
    <col min="12030" max="12030" width="6" style="164" customWidth="1"/>
    <col min="12031" max="12031" width="17.7109375" style="164" customWidth="1"/>
    <col min="12032" max="12032" width="7" style="164" customWidth="1"/>
    <col min="12033" max="12033" width="25.140625" style="164" customWidth="1"/>
    <col min="12034" max="12034" width="7.7109375" style="164" customWidth="1"/>
    <col min="12035" max="12035" width="17.5703125" style="164" customWidth="1"/>
    <col min="12036" max="12037" width="18.85546875" style="164" customWidth="1"/>
    <col min="12038" max="12038" width="21.85546875" style="164" customWidth="1"/>
    <col min="12039" max="12039" width="19" style="164" customWidth="1"/>
    <col min="12040" max="12040" width="13.7109375" style="164" customWidth="1"/>
    <col min="12041" max="12041" width="12.42578125" style="164" customWidth="1"/>
    <col min="12042" max="12042" width="12.140625" style="164" customWidth="1"/>
    <col min="12043" max="12043" width="14.140625" style="164" customWidth="1"/>
    <col min="12044" max="12044" width="13.5703125" style="164" customWidth="1"/>
    <col min="12045" max="12045" width="1.28515625" style="164" customWidth="1"/>
    <col min="12046" max="12047" width="7.7109375" style="164" customWidth="1"/>
    <col min="12048" max="12048" width="7.85546875" style="164" customWidth="1"/>
    <col min="12049" max="12049" width="8.85546875" style="164" customWidth="1"/>
    <col min="12050" max="12050" width="15.42578125" style="164" customWidth="1"/>
    <col min="12051" max="12051" width="23" style="164" customWidth="1"/>
    <col min="12052" max="12053" width="7.7109375" style="164" customWidth="1"/>
    <col min="12054" max="12054" width="7.85546875" style="164" customWidth="1"/>
    <col min="12055" max="12055" width="8.5703125" style="164" customWidth="1"/>
    <col min="12056" max="12057" width="16.7109375" style="164" customWidth="1"/>
    <col min="12058" max="12058" width="1.140625" style="164" customWidth="1"/>
    <col min="12059" max="12060" width="7.7109375" style="164" customWidth="1"/>
    <col min="12061" max="12061" width="7.85546875" style="164" customWidth="1"/>
    <col min="12062" max="12062" width="8.5703125" style="164" customWidth="1"/>
    <col min="12063" max="12063" width="23.42578125" style="164" customWidth="1"/>
    <col min="12064" max="12064" width="21.140625" style="164" customWidth="1"/>
    <col min="12065" max="12065" width="0.7109375" style="164" customWidth="1"/>
    <col min="12066" max="12067" width="7.7109375" style="164" customWidth="1"/>
    <col min="12068" max="12068" width="7.85546875" style="164" customWidth="1"/>
    <col min="12069" max="12069" width="8.5703125" style="164" customWidth="1"/>
    <col min="12070" max="12070" width="19" style="164" customWidth="1"/>
    <col min="12071" max="12071" width="20.140625" style="164" customWidth="1"/>
    <col min="12072" max="12072" width="0.85546875" style="164" customWidth="1"/>
    <col min="12073" max="12074" width="7.7109375" style="164" customWidth="1"/>
    <col min="12075" max="12075" width="7.85546875" style="164" customWidth="1"/>
    <col min="12076" max="12076" width="8.5703125" style="164" customWidth="1"/>
    <col min="12077" max="12077" width="28" style="164" customWidth="1"/>
    <col min="12078" max="12078" width="24.5703125" style="164" customWidth="1"/>
    <col min="12079" max="12079" width="1.42578125" style="164" customWidth="1"/>
    <col min="12080" max="12081" width="7.7109375" style="164" customWidth="1"/>
    <col min="12082" max="12082" width="7.85546875" style="164" customWidth="1"/>
    <col min="12083" max="12083" width="8.5703125" style="164" customWidth="1"/>
    <col min="12084" max="12084" width="28" style="164" customWidth="1"/>
    <col min="12085" max="12085" width="24.5703125" style="164" customWidth="1"/>
    <col min="12086" max="12086" width="1" style="164" customWidth="1"/>
    <col min="12087" max="12088" width="7.7109375" style="164" customWidth="1"/>
    <col min="12089" max="12089" width="7.85546875" style="164" customWidth="1"/>
    <col min="12090" max="12090" width="8.5703125" style="164" customWidth="1"/>
    <col min="12091" max="12091" width="28" style="164" customWidth="1"/>
    <col min="12092" max="12092" width="24.5703125" style="164" customWidth="1"/>
    <col min="12093" max="12093" width="1.28515625" style="164" customWidth="1"/>
    <col min="12094" max="12095" width="7.7109375" style="164" customWidth="1"/>
    <col min="12096" max="12096" width="7.85546875" style="164" customWidth="1"/>
    <col min="12097" max="12097" width="8.5703125" style="164" customWidth="1"/>
    <col min="12098" max="12098" width="28" style="164" customWidth="1"/>
    <col min="12099" max="12099" width="24.5703125" style="164" customWidth="1"/>
    <col min="12100" max="12100" width="1.42578125" style="164" customWidth="1"/>
    <col min="12101" max="12102" width="7.7109375" style="164" customWidth="1"/>
    <col min="12103" max="12103" width="7.85546875" style="164" customWidth="1"/>
    <col min="12104" max="12104" width="8.5703125" style="164" customWidth="1"/>
    <col min="12105" max="12105" width="28" style="164" customWidth="1"/>
    <col min="12106" max="12106" width="24.5703125" style="164" customWidth="1"/>
    <col min="12107" max="12107" width="1.42578125" style="164" customWidth="1"/>
    <col min="12108" max="12109" width="7.7109375" style="164" customWidth="1"/>
    <col min="12110" max="12110" width="7.85546875" style="164" customWidth="1"/>
    <col min="12111" max="12111" width="8.5703125" style="164" customWidth="1"/>
    <col min="12112" max="12112" width="28" style="164" customWidth="1"/>
    <col min="12113" max="12113" width="24.5703125" style="164" customWidth="1"/>
    <col min="12114" max="12114" width="0.5703125" style="164" customWidth="1"/>
    <col min="12115" max="12116" width="7.7109375" style="164" customWidth="1"/>
    <col min="12117" max="12117" width="7.85546875" style="164" customWidth="1"/>
    <col min="12118" max="12118" width="8.5703125" style="164" customWidth="1"/>
    <col min="12119" max="12119" width="28" style="164" customWidth="1"/>
    <col min="12120" max="12120" width="24.5703125" style="164" customWidth="1"/>
    <col min="12121" max="12284" width="11.42578125" style="164"/>
    <col min="12285" max="12285" width="1.140625" style="164" customWidth="1"/>
    <col min="12286" max="12286" width="6" style="164" customWidth="1"/>
    <col min="12287" max="12287" width="17.7109375" style="164" customWidth="1"/>
    <col min="12288" max="12288" width="7" style="164" customWidth="1"/>
    <col min="12289" max="12289" width="25.140625" style="164" customWidth="1"/>
    <col min="12290" max="12290" width="7.7109375" style="164" customWidth="1"/>
    <col min="12291" max="12291" width="17.5703125" style="164" customWidth="1"/>
    <col min="12292" max="12293" width="18.85546875" style="164" customWidth="1"/>
    <col min="12294" max="12294" width="21.85546875" style="164" customWidth="1"/>
    <col min="12295" max="12295" width="19" style="164" customWidth="1"/>
    <col min="12296" max="12296" width="13.7109375" style="164" customWidth="1"/>
    <col min="12297" max="12297" width="12.42578125" style="164" customWidth="1"/>
    <col min="12298" max="12298" width="12.140625" style="164" customWidth="1"/>
    <col min="12299" max="12299" width="14.140625" style="164" customWidth="1"/>
    <col min="12300" max="12300" width="13.5703125" style="164" customWidth="1"/>
    <col min="12301" max="12301" width="1.28515625" style="164" customWidth="1"/>
    <col min="12302" max="12303" width="7.7109375" style="164" customWidth="1"/>
    <col min="12304" max="12304" width="7.85546875" style="164" customWidth="1"/>
    <col min="12305" max="12305" width="8.85546875" style="164" customWidth="1"/>
    <col min="12306" max="12306" width="15.42578125" style="164" customWidth="1"/>
    <col min="12307" max="12307" width="23" style="164" customWidth="1"/>
    <col min="12308" max="12309" width="7.7109375" style="164" customWidth="1"/>
    <col min="12310" max="12310" width="7.85546875" style="164" customWidth="1"/>
    <col min="12311" max="12311" width="8.5703125" style="164" customWidth="1"/>
    <col min="12312" max="12313" width="16.7109375" style="164" customWidth="1"/>
    <col min="12314" max="12314" width="1.140625" style="164" customWidth="1"/>
    <col min="12315" max="12316" width="7.7109375" style="164" customWidth="1"/>
    <col min="12317" max="12317" width="7.85546875" style="164" customWidth="1"/>
    <col min="12318" max="12318" width="8.5703125" style="164" customWidth="1"/>
    <col min="12319" max="12319" width="23.42578125" style="164" customWidth="1"/>
    <col min="12320" max="12320" width="21.140625" style="164" customWidth="1"/>
    <col min="12321" max="12321" width="0.7109375" style="164" customWidth="1"/>
    <col min="12322" max="12323" width="7.7109375" style="164" customWidth="1"/>
    <col min="12324" max="12324" width="7.85546875" style="164" customWidth="1"/>
    <col min="12325" max="12325" width="8.5703125" style="164" customWidth="1"/>
    <col min="12326" max="12326" width="19" style="164" customWidth="1"/>
    <col min="12327" max="12327" width="20.140625" style="164" customWidth="1"/>
    <col min="12328" max="12328" width="0.85546875" style="164" customWidth="1"/>
    <col min="12329" max="12330" width="7.7109375" style="164" customWidth="1"/>
    <col min="12331" max="12331" width="7.85546875" style="164" customWidth="1"/>
    <col min="12332" max="12332" width="8.5703125" style="164" customWidth="1"/>
    <col min="12333" max="12333" width="28" style="164" customWidth="1"/>
    <col min="12334" max="12334" width="24.5703125" style="164" customWidth="1"/>
    <col min="12335" max="12335" width="1.42578125" style="164" customWidth="1"/>
    <col min="12336" max="12337" width="7.7109375" style="164" customWidth="1"/>
    <col min="12338" max="12338" width="7.85546875" style="164" customWidth="1"/>
    <col min="12339" max="12339" width="8.5703125" style="164" customWidth="1"/>
    <col min="12340" max="12340" width="28" style="164" customWidth="1"/>
    <col min="12341" max="12341" width="24.5703125" style="164" customWidth="1"/>
    <col min="12342" max="12342" width="1" style="164" customWidth="1"/>
    <col min="12343" max="12344" width="7.7109375" style="164" customWidth="1"/>
    <col min="12345" max="12345" width="7.85546875" style="164" customWidth="1"/>
    <col min="12346" max="12346" width="8.5703125" style="164" customWidth="1"/>
    <col min="12347" max="12347" width="28" style="164" customWidth="1"/>
    <col min="12348" max="12348" width="24.5703125" style="164" customWidth="1"/>
    <col min="12349" max="12349" width="1.28515625" style="164" customWidth="1"/>
    <col min="12350" max="12351" width="7.7109375" style="164" customWidth="1"/>
    <col min="12352" max="12352" width="7.85546875" style="164" customWidth="1"/>
    <col min="12353" max="12353" width="8.5703125" style="164" customWidth="1"/>
    <col min="12354" max="12354" width="28" style="164" customWidth="1"/>
    <col min="12355" max="12355" width="24.5703125" style="164" customWidth="1"/>
    <col min="12356" max="12356" width="1.42578125" style="164" customWidth="1"/>
    <col min="12357" max="12358" width="7.7109375" style="164" customWidth="1"/>
    <col min="12359" max="12359" width="7.85546875" style="164" customWidth="1"/>
    <col min="12360" max="12360" width="8.5703125" style="164" customWidth="1"/>
    <col min="12361" max="12361" width="28" style="164" customWidth="1"/>
    <col min="12362" max="12362" width="24.5703125" style="164" customWidth="1"/>
    <col min="12363" max="12363" width="1.42578125" style="164" customWidth="1"/>
    <col min="12364" max="12365" width="7.7109375" style="164" customWidth="1"/>
    <col min="12366" max="12366" width="7.85546875" style="164" customWidth="1"/>
    <col min="12367" max="12367" width="8.5703125" style="164" customWidth="1"/>
    <col min="12368" max="12368" width="28" style="164" customWidth="1"/>
    <col min="12369" max="12369" width="24.5703125" style="164" customWidth="1"/>
    <col min="12370" max="12370" width="0.5703125" style="164" customWidth="1"/>
    <col min="12371" max="12372" width="7.7109375" style="164" customWidth="1"/>
    <col min="12373" max="12373" width="7.85546875" style="164" customWidth="1"/>
    <col min="12374" max="12374" width="8.5703125" style="164" customWidth="1"/>
    <col min="12375" max="12375" width="28" style="164" customWidth="1"/>
    <col min="12376" max="12376" width="24.5703125" style="164" customWidth="1"/>
    <col min="12377" max="12540" width="11.42578125" style="164"/>
    <col min="12541" max="12541" width="1.140625" style="164" customWidth="1"/>
    <col min="12542" max="12542" width="6" style="164" customWidth="1"/>
    <col min="12543" max="12543" width="17.7109375" style="164" customWidth="1"/>
    <col min="12544" max="12544" width="7" style="164" customWidth="1"/>
    <col min="12545" max="12545" width="25.140625" style="164" customWidth="1"/>
    <col min="12546" max="12546" width="7.7109375" style="164" customWidth="1"/>
    <col min="12547" max="12547" width="17.5703125" style="164" customWidth="1"/>
    <col min="12548" max="12549" width="18.85546875" style="164" customWidth="1"/>
    <col min="12550" max="12550" width="21.85546875" style="164" customWidth="1"/>
    <col min="12551" max="12551" width="19" style="164" customWidth="1"/>
    <col min="12552" max="12552" width="13.7109375" style="164" customWidth="1"/>
    <col min="12553" max="12553" width="12.42578125" style="164" customWidth="1"/>
    <col min="12554" max="12554" width="12.140625" style="164" customWidth="1"/>
    <col min="12555" max="12555" width="14.140625" style="164" customWidth="1"/>
    <col min="12556" max="12556" width="13.5703125" style="164" customWidth="1"/>
    <col min="12557" max="12557" width="1.28515625" style="164" customWidth="1"/>
    <col min="12558" max="12559" width="7.7109375" style="164" customWidth="1"/>
    <col min="12560" max="12560" width="7.85546875" style="164" customWidth="1"/>
    <col min="12561" max="12561" width="8.85546875" style="164" customWidth="1"/>
    <col min="12562" max="12562" width="15.42578125" style="164" customWidth="1"/>
    <col min="12563" max="12563" width="23" style="164" customWidth="1"/>
    <col min="12564" max="12565" width="7.7109375" style="164" customWidth="1"/>
    <col min="12566" max="12566" width="7.85546875" style="164" customWidth="1"/>
    <col min="12567" max="12567" width="8.5703125" style="164" customWidth="1"/>
    <col min="12568" max="12569" width="16.7109375" style="164" customWidth="1"/>
    <col min="12570" max="12570" width="1.140625" style="164" customWidth="1"/>
    <col min="12571" max="12572" width="7.7109375" style="164" customWidth="1"/>
    <col min="12573" max="12573" width="7.85546875" style="164" customWidth="1"/>
    <col min="12574" max="12574" width="8.5703125" style="164" customWidth="1"/>
    <col min="12575" max="12575" width="23.42578125" style="164" customWidth="1"/>
    <col min="12576" max="12576" width="21.140625" style="164" customWidth="1"/>
    <col min="12577" max="12577" width="0.7109375" style="164" customWidth="1"/>
    <col min="12578" max="12579" width="7.7109375" style="164" customWidth="1"/>
    <col min="12580" max="12580" width="7.85546875" style="164" customWidth="1"/>
    <col min="12581" max="12581" width="8.5703125" style="164" customWidth="1"/>
    <col min="12582" max="12582" width="19" style="164" customWidth="1"/>
    <col min="12583" max="12583" width="20.140625" style="164" customWidth="1"/>
    <col min="12584" max="12584" width="0.85546875" style="164" customWidth="1"/>
    <col min="12585" max="12586" width="7.7109375" style="164" customWidth="1"/>
    <col min="12587" max="12587" width="7.85546875" style="164" customWidth="1"/>
    <col min="12588" max="12588" width="8.5703125" style="164" customWidth="1"/>
    <col min="12589" max="12589" width="28" style="164" customWidth="1"/>
    <col min="12590" max="12590" width="24.5703125" style="164" customWidth="1"/>
    <col min="12591" max="12591" width="1.42578125" style="164" customWidth="1"/>
    <col min="12592" max="12593" width="7.7109375" style="164" customWidth="1"/>
    <col min="12594" max="12594" width="7.85546875" style="164" customWidth="1"/>
    <col min="12595" max="12595" width="8.5703125" style="164" customWidth="1"/>
    <col min="12596" max="12596" width="28" style="164" customWidth="1"/>
    <col min="12597" max="12597" width="24.5703125" style="164" customWidth="1"/>
    <col min="12598" max="12598" width="1" style="164" customWidth="1"/>
    <col min="12599" max="12600" width="7.7109375" style="164" customWidth="1"/>
    <col min="12601" max="12601" width="7.85546875" style="164" customWidth="1"/>
    <col min="12602" max="12602" width="8.5703125" style="164" customWidth="1"/>
    <col min="12603" max="12603" width="28" style="164" customWidth="1"/>
    <col min="12604" max="12604" width="24.5703125" style="164" customWidth="1"/>
    <col min="12605" max="12605" width="1.28515625" style="164" customWidth="1"/>
    <col min="12606" max="12607" width="7.7109375" style="164" customWidth="1"/>
    <col min="12608" max="12608" width="7.85546875" style="164" customWidth="1"/>
    <col min="12609" max="12609" width="8.5703125" style="164" customWidth="1"/>
    <col min="12610" max="12610" width="28" style="164" customWidth="1"/>
    <col min="12611" max="12611" width="24.5703125" style="164" customWidth="1"/>
    <col min="12612" max="12612" width="1.42578125" style="164" customWidth="1"/>
    <col min="12613" max="12614" width="7.7109375" style="164" customWidth="1"/>
    <col min="12615" max="12615" width="7.85546875" style="164" customWidth="1"/>
    <col min="12616" max="12616" width="8.5703125" style="164" customWidth="1"/>
    <col min="12617" max="12617" width="28" style="164" customWidth="1"/>
    <col min="12618" max="12618" width="24.5703125" style="164" customWidth="1"/>
    <col min="12619" max="12619" width="1.42578125" style="164" customWidth="1"/>
    <col min="12620" max="12621" width="7.7109375" style="164" customWidth="1"/>
    <col min="12622" max="12622" width="7.85546875" style="164" customWidth="1"/>
    <col min="12623" max="12623" width="8.5703125" style="164" customWidth="1"/>
    <col min="12624" max="12624" width="28" style="164" customWidth="1"/>
    <col min="12625" max="12625" width="24.5703125" style="164" customWidth="1"/>
    <col min="12626" max="12626" width="0.5703125" style="164" customWidth="1"/>
    <col min="12627" max="12628" width="7.7109375" style="164" customWidth="1"/>
    <col min="12629" max="12629" width="7.85546875" style="164" customWidth="1"/>
    <col min="12630" max="12630" width="8.5703125" style="164" customWidth="1"/>
    <col min="12631" max="12631" width="28" style="164" customWidth="1"/>
    <col min="12632" max="12632" width="24.5703125" style="164" customWidth="1"/>
    <col min="12633" max="12796" width="11.42578125" style="164"/>
    <col min="12797" max="12797" width="1.140625" style="164" customWidth="1"/>
    <col min="12798" max="12798" width="6" style="164" customWidth="1"/>
    <col min="12799" max="12799" width="17.7109375" style="164" customWidth="1"/>
    <col min="12800" max="12800" width="7" style="164" customWidth="1"/>
    <col min="12801" max="12801" width="25.140625" style="164" customWidth="1"/>
    <col min="12802" max="12802" width="7.7109375" style="164" customWidth="1"/>
    <col min="12803" max="12803" width="17.5703125" style="164" customWidth="1"/>
    <col min="12804" max="12805" width="18.85546875" style="164" customWidth="1"/>
    <col min="12806" max="12806" width="21.85546875" style="164" customWidth="1"/>
    <col min="12807" max="12807" width="19" style="164" customWidth="1"/>
    <col min="12808" max="12808" width="13.7109375" style="164" customWidth="1"/>
    <col min="12809" max="12809" width="12.42578125" style="164" customWidth="1"/>
    <col min="12810" max="12810" width="12.140625" style="164" customWidth="1"/>
    <col min="12811" max="12811" width="14.140625" style="164" customWidth="1"/>
    <col min="12812" max="12812" width="13.5703125" style="164" customWidth="1"/>
    <col min="12813" max="12813" width="1.28515625" style="164" customWidth="1"/>
    <col min="12814" max="12815" width="7.7109375" style="164" customWidth="1"/>
    <col min="12816" max="12816" width="7.85546875" style="164" customWidth="1"/>
    <col min="12817" max="12817" width="8.85546875" style="164" customWidth="1"/>
    <col min="12818" max="12818" width="15.42578125" style="164" customWidth="1"/>
    <col min="12819" max="12819" width="23" style="164" customWidth="1"/>
    <col min="12820" max="12821" width="7.7109375" style="164" customWidth="1"/>
    <col min="12822" max="12822" width="7.85546875" style="164" customWidth="1"/>
    <col min="12823" max="12823" width="8.5703125" style="164" customWidth="1"/>
    <col min="12824" max="12825" width="16.7109375" style="164" customWidth="1"/>
    <col min="12826" max="12826" width="1.140625" style="164" customWidth="1"/>
    <col min="12827" max="12828" width="7.7109375" style="164" customWidth="1"/>
    <col min="12829" max="12829" width="7.85546875" style="164" customWidth="1"/>
    <col min="12830" max="12830" width="8.5703125" style="164" customWidth="1"/>
    <col min="12831" max="12831" width="23.42578125" style="164" customWidth="1"/>
    <col min="12832" max="12832" width="21.140625" style="164" customWidth="1"/>
    <col min="12833" max="12833" width="0.7109375" style="164" customWidth="1"/>
    <col min="12834" max="12835" width="7.7109375" style="164" customWidth="1"/>
    <col min="12836" max="12836" width="7.85546875" style="164" customWidth="1"/>
    <col min="12837" max="12837" width="8.5703125" style="164" customWidth="1"/>
    <col min="12838" max="12838" width="19" style="164" customWidth="1"/>
    <col min="12839" max="12839" width="20.140625" style="164" customWidth="1"/>
    <col min="12840" max="12840" width="0.85546875" style="164" customWidth="1"/>
    <col min="12841" max="12842" width="7.7109375" style="164" customWidth="1"/>
    <col min="12843" max="12843" width="7.85546875" style="164" customWidth="1"/>
    <col min="12844" max="12844" width="8.5703125" style="164" customWidth="1"/>
    <col min="12845" max="12845" width="28" style="164" customWidth="1"/>
    <col min="12846" max="12846" width="24.5703125" style="164" customWidth="1"/>
    <col min="12847" max="12847" width="1.42578125" style="164" customWidth="1"/>
    <col min="12848" max="12849" width="7.7109375" style="164" customWidth="1"/>
    <col min="12850" max="12850" width="7.85546875" style="164" customWidth="1"/>
    <col min="12851" max="12851" width="8.5703125" style="164" customWidth="1"/>
    <col min="12852" max="12852" width="28" style="164" customWidth="1"/>
    <col min="12853" max="12853" width="24.5703125" style="164" customWidth="1"/>
    <col min="12854" max="12854" width="1" style="164" customWidth="1"/>
    <col min="12855" max="12856" width="7.7109375" style="164" customWidth="1"/>
    <col min="12857" max="12857" width="7.85546875" style="164" customWidth="1"/>
    <col min="12858" max="12858" width="8.5703125" style="164" customWidth="1"/>
    <col min="12859" max="12859" width="28" style="164" customWidth="1"/>
    <col min="12860" max="12860" width="24.5703125" style="164" customWidth="1"/>
    <col min="12861" max="12861" width="1.28515625" style="164" customWidth="1"/>
    <col min="12862" max="12863" width="7.7109375" style="164" customWidth="1"/>
    <col min="12864" max="12864" width="7.85546875" style="164" customWidth="1"/>
    <col min="12865" max="12865" width="8.5703125" style="164" customWidth="1"/>
    <col min="12866" max="12866" width="28" style="164" customWidth="1"/>
    <col min="12867" max="12867" width="24.5703125" style="164" customWidth="1"/>
    <col min="12868" max="12868" width="1.42578125" style="164" customWidth="1"/>
    <col min="12869" max="12870" width="7.7109375" style="164" customWidth="1"/>
    <col min="12871" max="12871" width="7.85546875" style="164" customWidth="1"/>
    <col min="12872" max="12872" width="8.5703125" style="164" customWidth="1"/>
    <col min="12873" max="12873" width="28" style="164" customWidth="1"/>
    <col min="12874" max="12874" width="24.5703125" style="164" customWidth="1"/>
    <col min="12875" max="12875" width="1.42578125" style="164" customWidth="1"/>
    <col min="12876" max="12877" width="7.7109375" style="164" customWidth="1"/>
    <col min="12878" max="12878" width="7.85546875" style="164" customWidth="1"/>
    <col min="12879" max="12879" width="8.5703125" style="164" customWidth="1"/>
    <col min="12880" max="12880" width="28" style="164" customWidth="1"/>
    <col min="12881" max="12881" width="24.5703125" style="164" customWidth="1"/>
    <col min="12882" max="12882" width="0.5703125" style="164" customWidth="1"/>
    <col min="12883" max="12884" width="7.7109375" style="164" customWidth="1"/>
    <col min="12885" max="12885" width="7.85546875" style="164" customWidth="1"/>
    <col min="12886" max="12886" width="8.5703125" style="164" customWidth="1"/>
    <col min="12887" max="12887" width="28" style="164" customWidth="1"/>
    <col min="12888" max="12888" width="24.5703125" style="164" customWidth="1"/>
    <col min="12889" max="13052" width="11.42578125" style="164"/>
    <col min="13053" max="13053" width="1.140625" style="164" customWidth="1"/>
    <col min="13054" max="13054" width="6" style="164" customWidth="1"/>
    <col min="13055" max="13055" width="17.7109375" style="164" customWidth="1"/>
    <col min="13056" max="13056" width="7" style="164" customWidth="1"/>
    <col min="13057" max="13057" width="25.140625" style="164" customWidth="1"/>
    <col min="13058" max="13058" width="7.7109375" style="164" customWidth="1"/>
    <col min="13059" max="13059" width="17.5703125" style="164" customWidth="1"/>
    <col min="13060" max="13061" width="18.85546875" style="164" customWidth="1"/>
    <col min="13062" max="13062" width="21.85546875" style="164" customWidth="1"/>
    <col min="13063" max="13063" width="19" style="164" customWidth="1"/>
    <col min="13064" max="13064" width="13.7109375" style="164" customWidth="1"/>
    <col min="13065" max="13065" width="12.42578125" style="164" customWidth="1"/>
    <col min="13066" max="13066" width="12.140625" style="164" customWidth="1"/>
    <col min="13067" max="13067" width="14.140625" style="164" customWidth="1"/>
    <col min="13068" max="13068" width="13.5703125" style="164" customWidth="1"/>
    <col min="13069" max="13069" width="1.28515625" style="164" customWidth="1"/>
    <col min="13070" max="13071" width="7.7109375" style="164" customWidth="1"/>
    <col min="13072" max="13072" width="7.85546875" style="164" customWidth="1"/>
    <col min="13073" max="13073" width="8.85546875" style="164" customWidth="1"/>
    <col min="13074" max="13074" width="15.42578125" style="164" customWidth="1"/>
    <col min="13075" max="13075" width="23" style="164" customWidth="1"/>
    <col min="13076" max="13077" width="7.7109375" style="164" customWidth="1"/>
    <col min="13078" max="13078" width="7.85546875" style="164" customWidth="1"/>
    <col min="13079" max="13079" width="8.5703125" style="164" customWidth="1"/>
    <col min="13080" max="13081" width="16.7109375" style="164" customWidth="1"/>
    <col min="13082" max="13082" width="1.140625" style="164" customWidth="1"/>
    <col min="13083" max="13084" width="7.7109375" style="164" customWidth="1"/>
    <col min="13085" max="13085" width="7.85546875" style="164" customWidth="1"/>
    <col min="13086" max="13086" width="8.5703125" style="164" customWidth="1"/>
    <col min="13087" max="13087" width="23.42578125" style="164" customWidth="1"/>
    <col min="13088" max="13088" width="21.140625" style="164" customWidth="1"/>
    <col min="13089" max="13089" width="0.7109375" style="164" customWidth="1"/>
    <col min="13090" max="13091" width="7.7109375" style="164" customWidth="1"/>
    <col min="13092" max="13092" width="7.85546875" style="164" customWidth="1"/>
    <col min="13093" max="13093" width="8.5703125" style="164" customWidth="1"/>
    <col min="13094" max="13094" width="19" style="164" customWidth="1"/>
    <col min="13095" max="13095" width="20.140625" style="164" customWidth="1"/>
    <col min="13096" max="13096" width="0.85546875" style="164" customWidth="1"/>
    <col min="13097" max="13098" width="7.7109375" style="164" customWidth="1"/>
    <col min="13099" max="13099" width="7.85546875" style="164" customWidth="1"/>
    <col min="13100" max="13100" width="8.5703125" style="164" customWidth="1"/>
    <col min="13101" max="13101" width="28" style="164" customWidth="1"/>
    <col min="13102" max="13102" width="24.5703125" style="164" customWidth="1"/>
    <col min="13103" max="13103" width="1.42578125" style="164" customWidth="1"/>
    <col min="13104" max="13105" width="7.7109375" style="164" customWidth="1"/>
    <col min="13106" max="13106" width="7.85546875" style="164" customWidth="1"/>
    <col min="13107" max="13107" width="8.5703125" style="164" customWidth="1"/>
    <col min="13108" max="13108" width="28" style="164" customWidth="1"/>
    <col min="13109" max="13109" width="24.5703125" style="164" customWidth="1"/>
    <col min="13110" max="13110" width="1" style="164" customWidth="1"/>
    <col min="13111" max="13112" width="7.7109375" style="164" customWidth="1"/>
    <col min="13113" max="13113" width="7.85546875" style="164" customWidth="1"/>
    <col min="13114" max="13114" width="8.5703125" style="164" customWidth="1"/>
    <col min="13115" max="13115" width="28" style="164" customWidth="1"/>
    <col min="13116" max="13116" width="24.5703125" style="164" customWidth="1"/>
    <col min="13117" max="13117" width="1.28515625" style="164" customWidth="1"/>
    <col min="13118" max="13119" width="7.7109375" style="164" customWidth="1"/>
    <col min="13120" max="13120" width="7.85546875" style="164" customWidth="1"/>
    <col min="13121" max="13121" width="8.5703125" style="164" customWidth="1"/>
    <col min="13122" max="13122" width="28" style="164" customWidth="1"/>
    <col min="13123" max="13123" width="24.5703125" style="164" customWidth="1"/>
    <col min="13124" max="13124" width="1.42578125" style="164" customWidth="1"/>
    <col min="13125" max="13126" width="7.7109375" style="164" customWidth="1"/>
    <col min="13127" max="13127" width="7.85546875" style="164" customWidth="1"/>
    <col min="13128" max="13128" width="8.5703125" style="164" customWidth="1"/>
    <col min="13129" max="13129" width="28" style="164" customWidth="1"/>
    <col min="13130" max="13130" width="24.5703125" style="164" customWidth="1"/>
    <col min="13131" max="13131" width="1.42578125" style="164" customWidth="1"/>
    <col min="13132" max="13133" width="7.7109375" style="164" customWidth="1"/>
    <col min="13134" max="13134" width="7.85546875" style="164" customWidth="1"/>
    <col min="13135" max="13135" width="8.5703125" style="164" customWidth="1"/>
    <col min="13136" max="13136" width="28" style="164" customWidth="1"/>
    <col min="13137" max="13137" width="24.5703125" style="164" customWidth="1"/>
    <col min="13138" max="13138" width="0.5703125" style="164" customWidth="1"/>
    <col min="13139" max="13140" width="7.7109375" style="164" customWidth="1"/>
    <col min="13141" max="13141" width="7.85546875" style="164" customWidth="1"/>
    <col min="13142" max="13142" width="8.5703125" style="164" customWidth="1"/>
    <col min="13143" max="13143" width="28" style="164" customWidth="1"/>
    <col min="13144" max="13144" width="24.5703125" style="164" customWidth="1"/>
    <col min="13145" max="13308" width="11.42578125" style="164"/>
    <col min="13309" max="13309" width="1.140625" style="164" customWidth="1"/>
    <col min="13310" max="13310" width="6" style="164" customWidth="1"/>
    <col min="13311" max="13311" width="17.7109375" style="164" customWidth="1"/>
    <col min="13312" max="13312" width="7" style="164" customWidth="1"/>
    <col min="13313" max="13313" width="25.140625" style="164" customWidth="1"/>
    <col min="13314" max="13314" width="7.7109375" style="164" customWidth="1"/>
    <col min="13315" max="13315" width="17.5703125" style="164" customWidth="1"/>
    <col min="13316" max="13317" width="18.85546875" style="164" customWidth="1"/>
    <col min="13318" max="13318" width="21.85546875" style="164" customWidth="1"/>
    <col min="13319" max="13319" width="19" style="164" customWidth="1"/>
    <col min="13320" max="13320" width="13.7109375" style="164" customWidth="1"/>
    <col min="13321" max="13321" width="12.42578125" style="164" customWidth="1"/>
    <col min="13322" max="13322" width="12.140625" style="164" customWidth="1"/>
    <col min="13323" max="13323" width="14.140625" style="164" customWidth="1"/>
    <col min="13324" max="13324" width="13.5703125" style="164" customWidth="1"/>
    <col min="13325" max="13325" width="1.28515625" style="164" customWidth="1"/>
    <col min="13326" max="13327" width="7.7109375" style="164" customWidth="1"/>
    <col min="13328" max="13328" width="7.85546875" style="164" customWidth="1"/>
    <col min="13329" max="13329" width="8.85546875" style="164" customWidth="1"/>
    <col min="13330" max="13330" width="15.42578125" style="164" customWidth="1"/>
    <col min="13331" max="13331" width="23" style="164" customWidth="1"/>
    <col min="13332" max="13333" width="7.7109375" style="164" customWidth="1"/>
    <col min="13334" max="13334" width="7.85546875" style="164" customWidth="1"/>
    <col min="13335" max="13335" width="8.5703125" style="164" customWidth="1"/>
    <col min="13336" max="13337" width="16.7109375" style="164" customWidth="1"/>
    <col min="13338" max="13338" width="1.140625" style="164" customWidth="1"/>
    <col min="13339" max="13340" width="7.7109375" style="164" customWidth="1"/>
    <col min="13341" max="13341" width="7.85546875" style="164" customWidth="1"/>
    <col min="13342" max="13342" width="8.5703125" style="164" customWidth="1"/>
    <col min="13343" max="13343" width="23.42578125" style="164" customWidth="1"/>
    <col min="13344" max="13344" width="21.140625" style="164" customWidth="1"/>
    <col min="13345" max="13345" width="0.7109375" style="164" customWidth="1"/>
    <col min="13346" max="13347" width="7.7109375" style="164" customWidth="1"/>
    <col min="13348" max="13348" width="7.85546875" style="164" customWidth="1"/>
    <col min="13349" max="13349" width="8.5703125" style="164" customWidth="1"/>
    <col min="13350" max="13350" width="19" style="164" customWidth="1"/>
    <col min="13351" max="13351" width="20.140625" style="164" customWidth="1"/>
    <col min="13352" max="13352" width="0.85546875" style="164" customWidth="1"/>
    <col min="13353" max="13354" width="7.7109375" style="164" customWidth="1"/>
    <col min="13355" max="13355" width="7.85546875" style="164" customWidth="1"/>
    <col min="13356" max="13356" width="8.5703125" style="164" customWidth="1"/>
    <col min="13357" max="13357" width="28" style="164" customWidth="1"/>
    <col min="13358" max="13358" width="24.5703125" style="164" customWidth="1"/>
    <col min="13359" max="13359" width="1.42578125" style="164" customWidth="1"/>
    <col min="13360" max="13361" width="7.7109375" style="164" customWidth="1"/>
    <col min="13362" max="13362" width="7.85546875" style="164" customWidth="1"/>
    <col min="13363" max="13363" width="8.5703125" style="164" customWidth="1"/>
    <col min="13364" max="13364" width="28" style="164" customWidth="1"/>
    <col min="13365" max="13365" width="24.5703125" style="164" customWidth="1"/>
    <col min="13366" max="13366" width="1" style="164" customWidth="1"/>
    <col min="13367" max="13368" width="7.7109375" style="164" customWidth="1"/>
    <col min="13369" max="13369" width="7.85546875" style="164" customWidth="1"/>
    <col min="13370" max="13370" width="8.5703125" style="164" customWidth="1"/>
    <col min="13371" max="13371" width="28" style="164" customWidth="1"/>
    <col min="13372" max="13372" width="24.5703125" style="164" customWidth="1"/>
    <col min="13373" max="13373" width="1.28515625" style="164" customWidth="1"/>
    <col min="13374" max="13375" width="7.7109375" style="164" customWidth="1"/>
    <col min="13376" max="13376" width="7.85546875" style="164" customWidth="1"/>
    <col min="13377" max="13377" width="8.5703125" style="164" customWidth="1"/>
    <col min="13378" max="13378" width="28" style="164" customWidth="1"/>
    <col min="13379" max="13379" width="24.5703125" style="164" customWidth="1"/>
    <col min="13380" max="13380" width="1.42578125" style="164" customWidth="1"/>
    <col min="13381" max="13382" width="7.7109375" style="164" customWidth="1"/>
    <col min="13383" max="13383" width="7.85546875" style="164" customWidth="1"/>
    <col min="13384" max="13384" width="8.5703125" style="164" customWidth="1"/>
    <col min="13385" max="13385" width="28" style="164" customWidth="1"/>
    <col min="13386" max="13386" width="24.5703125" style="164" customWidth="1"/>
    <col min="13387" max="13387" width="1.42578125" style="164" customWidth="1"/>
    <col min="13388" max="13389" width="7.7109375" style="164" customWidth="1"/>
    <col min="13390" max="13390" width="7.85546875" style="164" customWidth="1"/>
    <col min="13391" max="13391" width="8.5703125" style="164" customWidth="1"/>
    <col min="13392" max="13392" width="28" style="164" customWidth="1"/>
    <col min="13393" max="13393" width="24.5703125" style="164" customWidth="1"/>
    <col min="13394" max="13394" width="0.5703125" style="164" customWidth="1"/>
    <col min="13395" max="13396" width="7.7109375" style="164" customWidth="1"/>
    <col min="13397" max="13397" width="7.85546875" style="164" customWidth="1"/>
    <col min="13398" max="13398" width="8.5703125" style="164" customWidth="1"/>
    <col min="13399" max="13399" width="28" style="164" customWidth="1"/>
    <col min="13400" max="13400" width="24.5703125" style="164" customWidth="1"/>
    <col min="13401" max="13564" width="11.42578125" style="164"/>
    <col min="13565" max="13565" width="1.140625" style="164" customWidth="1"/>
    <col min="13566" max="13566" width="6" style="164" customWidth="1"/>
    <col min="13567" max="13567" width="17.7109375" style="164" customWidth="1"/>
    <col min="13568" max="13568" width="7" style="164" customWidth="1"/>
    <col min="13569" max="13569" width="25.140625" style="164" customWidth="1"/>
    <col min="13570" max="13570" width="7.7109375" style="164" customWidth="1"/>
    <col min="13571" max="13571" width="17.5703125" style="164" customWidth="1"/>
    <col min="13572" max="13573" width="18.85546875" style="164" customWidth="1"/>
    <col min="13574" max="13574" width="21.85546875" style="164" customWidth="1"/>
    <col min="13575" max="13575" width="19" style="164" customWidth="1"/>
    <col min="13576" max="13576" width="13.7109375" style="164" customWidth="1"/>
    <col min="13577" max="13577" width="12.42578125" style="164" customWidth="1"/>
    <col min="13578" max="13578" width="12.140625" style="164" customWidth="1"/>
    <col min="13579" max="13579" width="14.140625" style="164" customWidth="1"/>
    <col min="13580" max="13580" width="13.5703125" style="164" customWidth="1"/>
    <col min="13581" max="13581" width="1.28515625" style="164" customWidth="1"/>
    <col min="13582" max="13583" width="7.7109375" style="164" customWidth="1"/>
    <col min="13584" max="13584" width="7.85546875" style="164" customWidth="1"/>
    <col min="13585" max="13585" width="8.85546875" style="164" customWidth="1"/>
    <col min="13586" max="13586" width="15.42578125" style="164" customWidth="1"/>
    <col min="13587" max="13587" width="23" style="164" customWidth="1"/>
    <col min="13588" max="13589" width="7.7109375" style="164" customWidth="1"/>
    <col min="13590" max="13590" width="7.85546875" style="164" customWidth="1"/>
    <col min="13591" max="13591" width="8.5703125" style="164" customWidth="1"/>
    <col min="13592" max="13593" width="16.7109375" style="164" customWidth="1"/>
    <col min="13594" max="13594" width="1.140625" style="164" customWidth="1"/>
    <col min="13595" max="13596" width="7.7109375" style="164" customWidth="1"/>
    <col min="13597" max="13597" width="7.85546875" style="164" customWidth="1"/>
    <col min="13598" max="13598" width="8.5703125" style="164" customWidth="1"/>
    <col min="13599" max="13599" width="23.42578125" style="164" customWidth="1"/>
    <col min="13600" max="13600" width="21.140625" style="164" customWidth="1"/>
    <col min="13601" max="13601" width="0.7109375" style="164" customWidth="1"/>
    <col min="13602" max="13603" width="7.7109375" style="164" customWidth="1"/>
    <col min="13604" max="13604" width="7.85546875" style="164" customWidth="1"/>
    <col min="13605" max="13605" width="8.5703125" style="164" customWidth="1"/>
    <col min="13606" max="13606" width="19" style="164" customWidth="1"/>
    <col min="13607" max="13607" width="20.140625" style="164" customWidth="1"/>
    <col min="13608" max="13608" width="0.85546875" style="164" customWidth="1"/>
    <col min="13609" max="13610" width="7.7109375" style="164" customWidth="1"/>
    <col min="13611" max="13611" width="7.85546875" style="164" customWidth="1"/>
    <col min="13612" max="13612" width="8.5703125" style="164" customWidth="1"/>
    <col min="13613" max="13613" width="28" style="164" customWidth="1"/>
    <col min="13614" max="13614" width="24.5703125" style="164" customWidth="1"/>
    <col min="13615" max="13615" width="1.42578125" style="164" customWidth="1"/>
    <col min="13616" max="13617" width="7.7109375" style="164" customWidth="1"/>
    <col min="13618" max="13618" width="7.85546875" style="164" customWidth="1"/>
    <col min="13619" max="13619" width="8.5703125" style="164" customWidth="1"/>
    <col min="13620" max="13620" width="28" style="164" customWidth="1"/>
    <col min="13621" max="13621" width="24.5703125" style="164" customWidth="1"/>
    <col min="13622" max="13622" width="1" style="164" customWidth="1"/>
    <col min="13623" max="13624" width="7.7109375" style="164" customWidth="1"/>
    <col min="13625" max="13625" width="7.85546875" style="164" customWidth="1"/>
    <col min="13626" max="13626" width="8.5703125" style="164" customWidth="1"/>
    <col min="13627" max="13627" width="28" style="164" customWidth="1"/>
    <col min="13628" max="13628" width="24.5703125" style="164" customWidth="1"/>
    <col min="13629" max="13629" width="1.28515625" style="164" customWidth="1"/>
    <col min="13630" max="13631" width="7.7109375" style="164" customWidth="1"/>
    <col min="13632" max="13632" width="7.85546875" style="164" customWidth="1"/>
    <col min="13633" max="13633" width="8.5703125" style="164" customWidth="1"/>
    <col min="13634" max="13634" width="28" style="164" customWidth="1"/>
    <col min="13635" max="13635" width="24.5703125" style="164" customWidth="1"/>
    <col min="13636" max="13636" width="1.42578125" style="164" customWidth="1"/>
    <col min="13637" max="13638" width="7.7109375" style="164" customWidth="1"/>
    <col min="13639" max="13639" width="7.85546875" style="164" customWidth="1"/>
    <col min="13640" max="13640" width="8.5703125" style="164" customWidth="1"/>
    <col min="13641" max="13641" width="28" style="164" customWidth="1"/>
    <col min="13642" max="13642" width="24.5703125" style="164" customWidth="1"/>
    <col min="13643" max="13643" width="1.42578125" style="164" customWidth="1"/>
    <col min="13644" max="13645" width="7.7109375" style="164" customWidth="1"/>
    <col min="13646" max="13646" width="7.85546875" style="164" customWidth="1"/>
    <col min="13647" max="13647" width="8.5703125" style="164" customWidth="1"/>
    <col min="13648" max="13648" width="28" style="164" customWidth="1"/>
    <col min="13649" max="13649" width="24.5703125" style="164" customWidth="1"/>
    <col min="13650" max="13650" width="0.5703125" style="164" customWidth="1"/>
    <col min="13651" max="13652" width="7.7109375" style="164" customWidth="1"/>
    <col min="13653" max="13653" width="7.85546875" style="164" customWidth="1"/>
    <col min="13654" max="13654" width="8.5703125" style="164" customWidth="1"/>
    <col min="13655" max="13655" width="28" style="164" customWidth="1"/>
    <col min="13656" max="13656" width="24.5703125" style="164" customWidth="1"/>
    <col min="13657" max="13820" width="11.42578125" style="164"/>
    <col min="13821" max="13821" width="1.140625" style="164" customWidth="1"/>
    <col min="13822" max="13822" width="6" style="164" customWidth="1"/>
    <col min="13823" max="13823" width="17.7109375" style="164" customWidth="1"/>
    <col min="13824" max="13824" width="7" style="164" customWidth="1"/>
    <col min="13825" max="13825" width="25.140625" style="164" customWidth="1"/>
    <col min="13826" max="13826" width="7.7109375" style="164" customWidth="1"/>
    <col min="13827" max="13827" width="17.5703125" style="164" customWidth="1"/>
    <col min="13828" max="13829" width="18.85546875" style="164" customWidth="1"/>
    <col min="13830" max="13830" width="21.85546875" style="164" customWidth="1"/>
    <col min="13831" max="13831" width="19" style="164" customWidth="1"/>
    <col min="13832" max="13832" width="13.7109375" style="164" customWidth="1"/>
    <col min="13833" max="13833" width="12.42578125" style="164" customWidth="1"/>
    <col min="13834" max="13834" width="12.140625" style="164" customWidth="1"/>
    <col min="13835" max="13835" width="14.140625" style="164" customWidth="1"/>
    <col min="13836" max="13836" width="13.5703125" style="164" customWidth="1"/>
    <col min="13837" max="13837" width="1.28515625" style="164" customWidth="1"/>
    <col min="13838" max="13839" width="7.7109375" style="164" customWidth="1"/>
    <col min="13840" max="13840" width="7.85546875" style="164" customWidth="1"/>
    <col min="13841" max="13841" width="8.85546875" style="164" customWidth="1"/>
    <col min="13842" max="13842" width="15.42578125" style="164" customWidth="1"/>
    <col min="13843" max="13843" width="23" style="164" customWidth="1"/>
    <col min="13844" max="13845" width="7.7109375" style="164" customWidth="1"/>
    <col min="13846" max="13846" width="7.85546875" style="164" customWidth="1"/>
    <col min="13847" max="13847" width="8.5703125" style="164" customWidth="1"/>
    <col min="13848" max="13849" width="16.7109375" style="164" customWidth="1"/>
    <col min="13850" max="13850" width="1.140625" style="164" customWidth="1"/>
    <col min="13851" max="13852" width="7.7109375" style="164" customWidth="1"/>
    <col min="13853" max="13853" width="7.85546875" style="164" customWidth="1"/>
    <col min="13854" max="13854" width="8.5703125" style="164" customWidth="1"/>
    <col min="13855" max="13855" width="23.42578125" style="164" customWidth="1"/>
    <col min="13856" max="13856" width="21.140625" style="164" customWidth="1"/>
    <col min="13857" max="13857" width="0.7109375" style="164" customWidth="1"/>
    <col min="13858" max="13859" width="7.7109375" style="164" customWidth="1"/>
    <col min="13860" max="13860" width="7.85546875" style="164" customWidth="1"/>
    <col min="13861" max="13861" width="8.5703125" style="164" customWidth="1"/>
    <col min="13862" max="13862" width="19" style="164" customWidth="1"/>
    <col min="13863" max="13863" width="20.140625" style="164" customWidth="1"/>
    <col min="13864" max="13864" width="0.85546875" style="164" customWidth="1"/>
    <col min="13865" max="13866" width="7.7109375" style="164" customWidth="1"/>
    <col min="13867" max="13867" width="7.85546875" style="164" customWidth="1"/>
    <col min="13868" max="13868" width="8.5703125" style="164" customWidth="1"/>
    <col min="13869" max="13869" width="28" style="164" customWidth="1"/>
    <col min="13870" max="13870" width="24.5703125" style="164" customWidth="1"/>
    <col min="13871" max="13871" width="1.42578125" style="164" customWidth="1"/>
    <col min="13872" max="13873" width="7.7109375" style="164" customWidth="1"/>
    <col min="13874" max="13874" width="7.85546875" style="164" customWidth="1"/>
    <col min="13875" max="13875" width="8.5703125" style="164" customWidth="1"/>
    <col min="13876" max="13876" width="28" style="164" customWidth="1"/>
    <col min="13877" max="13877" width="24.5703125" style="164" customWidth="1"/>
    <col min="13878" max="13878" width="1" style="164" customWidth="1"/>
    <col min="13879" max="13880" width="7.7109375" style="164" customWidth="1"/>
    <col min="13881" max="13881" width="7.85546875" style="164" customWidth="1"/>
    <col min="13882" max="13882" width="8.5703125" style="164" customWidth="1"/>
    <col min="13883" max="13883" width="28" style="164" customWidth="1"/>
    <col min="13884" max="13884" width="24.5703125" style="164" customWidth="1"/>
    <col min="13885" max="13885" width="1.28515625" style="164" customWidth="1"/>
    <col min="13886" max="13887" width="7.7109375" style="164" customWidth="1"/>
    <col min="13888" max="13888" width="7.85546875" style="164" customWidth="1"/>
    <col min="13889" max="13889" width="8.5703125" style="164" customWidth="1"/>
    <col min="13890" max="13890" width="28" style="164" customWidth="1"/>
    <col min="13891" max="13891" width="24.5703125" style="164" customWidth="1"/>
    <col min="13892" max="13892" width="1.42578125" style="164" customWidth="1"/>
    <col min="13893" max="13894" width="7.7109375" style="164" customWidth="1"/>
    <col min="13895" max="13895" width="7.85546875" style="164" customWidth="1"/>
    <col min="13896" max="13896" width="8.5703125" style="164" customWidth="1"/>
    <col min="13897" max="13897" width="28" style="164" customWidth="1"/>
    <col min="13898" max="13898" width="24.5703125" style="164" customWidth="1"/>
    <col min="13899" max="13899" width="1.42578125" style="164" customWidth="1"/>
    <col min="13900" max="13901" width="7.7109375" style="164" customWidth="1"/>
    <col min="13902" max="13902" width="7.85546875" style="164" customWidth="1"/>
    <col min="13903" max="13903" width="8.5703125" style="164" customWidth="1"/>
    <col min="13904" max="13904" width="28" style="164" customWidth="1"/>
    <col min="13905" max="13905" width="24.5703125" style="164" customWidth="1"/>
    <col min="13906" max="13906" width="0.5703125" style="164" customWidth="1"/>
    <col min="13907" max="13908" width="7.7109375" style="164" customWidth="1"/>
    <col min="13909" max="13909" width="7.85546875" style="164" customWidth="1"/>
    <col min="13910" max="13910" width="8.5703125" style="164" customWidth="1"/>
    <col min="13911" max="13911" width="28" style="164" customWidth="1"/>
    <col min="13912" max="13912" width="24.5703125" style="164" customWidth="1"/>
    <col min="13913" max="14076" width="11.42578125" style="164"/>
    <col min="14077" max="14077" width="1.140625" style="164" customWidth="1"/>
    <col min="14078" max="14078" width="6" style="164" customWidth="1"/>
    <col min="14079" max="14079" width="17.7109375" style="164" customWidth="1"/>
    <col min="14080" max="14080" width="7" style="164" customWidth="1"/>
    <col min="14081" max="14081" width="25.140625" style="164" customWidth="1"/>
    <col min="14082" max="14082" width="7.7109375" style="164" customWidth="1"/>
    <col min="14083" max="14083" width="17.5703125" style="164" customWidth="1"/>
    <col min="14084" max="14085" width="18.85546875" style="164" customWidth="1"/>
    <col min="14086" max="14086" width="21.85546875" style="164" customWidth="1"/>
    <col min="14087" max="14087" width="19" style="164" customWidth="1"/>
    <col min="14088" max="14088" width="13.7109375" style="164" customWidth="1"/>
    <col min="14089" max="14089" width="12.42578125" style="164" customWidth="1"/>
    <col min="14090" max="14090" width="12.140625" style="164" customWidth="1"/>
    <col min="14091" max="14091" width="14.140625" style="164" customWidth="1"/>
    <col min="14092" max="14092" width="13.5703125" style="164" customWidth="1"/>
    <col min="14093" max="14093" width="1.28515625" style="164" customWidth="1"/>
    <col min="14094" max="14095" width="7.7109375" style="164" customWidth="1"/>
    <col min="14096" max="14096" width="7.85546875" style="164" customWidth="1"/>
    <col min="14097" max="14097" width="8.85546875" style="164" customWidth="1"/>
    <col min="14098" max="14098" width="15.42578125" style="164" customWidth="1"/>
    <col min="14099" max="14099" width="23" style="164" customWidth="1"/>
    <col min="14100" max="14101" width="7.7109375" style="164" customWidth="1"/>
    <col min="14102" max="14102" width="7.85546875" style="164" customWidth="1"/>
    <col min="14103" max="14103" width="8.5703125" style="164" customWidth="1"/>
    <col min="14104" max="14105" width="16.7109375" style="164" customWidth="1"/>
    <col min="14106" max="14106" width="1.140625" style="164" customWidth="1"/>
    <col min="14107" max="14108" width="7.7109375" style="164" customWidth="1"/>
    <col min="14109" max="14109" width="7.85546875" style="164" customWidth="1"/>
    <col min="14110" max="14110" width="8.5703125" style="164" customWidth="1"/>
    <col min="14111" max="14111" width="23.42578125" style="164" customWidth="1"/>
    <col min="14112" max="14112" width="21.140625" style="164" customWidth="1"/>
    <col min="14113" max="14113" width="0.7109375" style="164" customWidth="1"/>
    <col min="14114" max="14115" width="7.7109375" style="164" customWidth="1"/>
    <col min="14116" max="14116" width="7.85546875" style="164" customWidth="1"/>
    <col min="14117" max="14117" width="8.5703125" style="164" customWidth="1"/>
    <col min="14118" max="14118" width="19" style="164" customWidth="1"/>
    <col min="14119" max="14119" width="20.140625" style="164" customWidth="1"/>
    <col min="14120" max="14120" width="0.85546875" style="164" customWidth="1"/>
    <col min="14121" max="14122" width="7.7109375" style="164" customWidth="1"/>
    <col min="14123" max="14123" width="7.85546875" style="164" customWidth="1"/>
    <col min="14124" max="14124" width="8.5703125" style="164" customWidth="1"/>
    <col min="14125" max="14125" width="28" style="164" customWidth="1"/>
    <col min="14126" max="14126" width="24.5703125" style="164" customWidth="1"/>
    <col min="14127" max="14127" width="1.42578125" style="164" customWidth="1"/>
    <col min="14128" max="14129" width="7.7109375" style="164" customWidth="1"/>
    <col min="14130" max="14130" width="7.85546875" style="164" customWidth="1"/>
    <col min="14131" max="14131" width="8.5703125" style="164" customWidth="1"/>
    <col min="14132" max="14132" width="28" style="164" customWidth="1"/>
    <col min="14133" max="14133" width="24.5703125" style="164" customWidth="1"/>
    <col min="14134" max="14134" width="1" style="164" customWidth="1"/>
    <col min="14135" max="14136" width="7.7109375" style="164" customWidth="1"/>
    <col min="14137" max="14137" width="7.85546875" style="164" customWidth="1"/>
    <col min="14138" max="14138" width="8.5703125" style="164" customWidth="1"/>
    <col min="14139" max="14139" width="28" style="164" customWidth="1"/>
    <col min="14140" max="14140" width="24.5703125" style="164" customWidth="1"/>
    <col min="14141" max="14141" width="1.28515625" style="164" customWidth="1"/>
    <col min="14142" max="14143" width="7.7109375" style="164" customWidth="1"/>
    <col min="14144" max="14144" width="7.85546875" style="164" customWidth="1"/>
    <col min="14145" max="14145" width="8.5703125" style="164" customWidth="1"/>
    <col min="14146" max="14146" width="28" style="164" customWidth="1"/>
    <col min="14147" max="14147" width="24.5703125" style="164" customWidth="1"/>
    <col min="14148" max="14148" width="1.42578125" style="164" customWidth="1"/>
    <col min="14149" max="14150" width="7.7109375" style="164" customWidth="1"/>
    <col min="14151" max="14151" width="7.85546875" style="164" customWidth="1"/>
    <col min="14152" max="14152" width="8.5703125" style="164" customWidth="1"/>
    <col min="14153" max="14153" width="28" style="164" customWidth="1"/>
    <col min="14154" max="14154" width="24.5703125" style="164" customWidth="1"/>
    <col min="14155" max="14155" width="1.42578125" style="164" customWidth="1"/>
    <col min="14156" max="14157" width="7.7109375" style="164" customWidth="1"/>
    <col min="14158" max="14158" width="7.85546875" style="164" customWidth="1"/>
    <col min="14159" max="14159" width="8.5703125" style="164" customWidth="1"/>
    <col min="14160" max="14160" width="28" style="164" customWidth="1"/>
    <col min="14161" max="14161" width="24.5703125" style="164" customWidth="1"/>
    <col min="14162" max="14162" width="0.5703125" style="164" customWidth="1"/>
    <col min="14163" max="14164" width="7.7109375" style="164" customWidth="1"/>
    <col min="14165" max="14165" width="7.85546875" style="164" customWidth="1"/>
    <col min="14166" max="14166" width="8.5703125" style="164" customWidth="1"/>
    <col min="14167" max="14167" width="28" style="164" customWidth="1"/>
    <col min="14168" max="14168" width="24.5703125" style="164" customWidth="1"/>
    <col min="14169" max="14332" width="11.42578125" style="164"/>
    <col min="14333" max="14333" width="1.140625" style="164" customWidth="1"/>
    <col min="14334" max="14334" width="6" style="164" customWidth="1"/>
    <col min="14335" max="14335" width="17.7109375" style="164" customWidth="1"/>
    <col min="14336" max="14336" width="7" style="164" customWidth="1"/>
    <col min="14337" max="14337" width="25.140625" style="164" customWidth="1"/>
    <col min="14338" max="14338" width="7.7109375" style="164" customWidth="1"/>
    <col min="14339" max="14339" width="17.5703125" style="164" customWidth="1"/>
    <col min="14340" max="14341" width="18.85546875" style="164" customWidth="1"/>
    <col min="14342" max="14342" width="21.85546875" style="164" customWidth="1"/>
    <col min="14343" max="14343" width="19" style="164" customWidth="1"/>
    <col min="14344" max="14344" width="13.7109375" style="164" customWidth="1"/>
    <col min="14345" max="14345" width="12.42578125" style="164" customWidth="1"/>
    <col min="14346" max="14346" width="12.140625" style="164" customWidth="1"/>
    <col min="14347" max="14347" width="14.140625" style="164" customWidth="1"/>
    <col min="14348" max="14348" width="13.5703125" style="164" customWidth="1"/>
    <col min="14349" max="14349" width="1.28515625" style="164" customWidth="1"/>
    <col min="14350" max="14351" width="7.7109375" style="164" customWidth="1"/>
    <col min="14352" max="14352" width="7.85546875" style="164" customWidth="1"/>
    <col min="14353" max="14353" width="8.85546875" style="164" customWidth="1"/>
    <col min="14354" max="14354" width="15.42578125" style="164" customWidth="1"/>
    <col min="14355" max="14355" width="23" style="164" customWidth="1"/>
    <col min="14356" max="14357" width="7.7109375" style="164" customWidth="1"/>
    <col min="14358" max="14358" width="7.85546875" style="164" customWidth="1"/>
    <col min="14359" max="14359" width="8.5703125" style="164" customWidth="1"/>
    <col min="14360" max="14361" width="16.7109375" style="164" customWidth="1"/>
    <col min="14362" max="14362" width="1.140625" style="164" customWidth="1"/>
    <col min="14363" max="14364" width="7.7109375" style="164" customWidth="1"/>
    <col min="14365" max="14365" width="7.85546875" style="164" customWidth="1"/>
    <col min="14366" max="14366" width="8.5703125" style="164" customWidth="1"/>
    <col min="14367" max="14367" width="23.42578125" style="164" customWidth="1"/>
    <col min="14368" max="14368" width="21.140625" style="164" customWidth="1"/>
    <col min="14369" max="14369" width="0.7109375" style="164" customWidth="1"/>
    <col min="14370" max="14371" width="7.7109375" style="164" customWidth="1"/>
    <col min="14372" max="14372" width="7.85546875" style="164" customWidth="1"/>
    <col min="14373" max="14373" width="8.5703125" style="164" customWidth="1"/>
    <col min="14374" max="14374" width="19" style="164" customWidth="1"/>
    <col min="14375" max="14375" width="20.140625" style="164" customWidth="1"/>
    <col min="14376" max="14376" width="0.85546875" style="164" customWidth="1"/>
    <col min="14377" max="14378" width="7.7109375" style="164" customWidth="1"/>
    <col min="14379" max="14379" width="7.85546875" style="164" customWidth="1"/>
    <col min="14380" max="14380" width="8.5703125" style="164" customWidth="1"/>
    <col min="14381" max="14381" width="28" style="164" customWidth="1"/>
    <col min="14382" max="14382" width="24.5703125" style="164" customWidth="1"/>
    <col min="14383" max="14383" width="1.42578125" style="164" customWidth="1"/>
    <col min="14384" max="14385" width="7.7109375" style="164" customWidth="1"/>
    <col min="14386" max="14386" width="7.85546875" style="164" customWidth="1"/>
    <col min="14387" max="14387" width="8.5703125" style="164" customWidth="1"/>
    <col min="14388" max="14388" width="28" style="164" customWidth="1"/>
    <col min="14389" max="14389" width="24.5703125" style="164" customWidth="1"/>
    <col min="14390" max="14390" width="1" style="164" customWidth="1"/>
    <col min="14391" max="14392" width="7.7109375" style="164" customWidth="1"/>
    <col min="14393" max="14393" width="7.85546875" style="164" customWidth="1"/>
    <col min="14394" max="14394" width="8.5703125" style="164" customWidth="1"/>
    <col min="14395" max="14395" width="28" style="164" customWidth="1"/>
    <col min="14396" max="14396" width="24.5703125" style="164" customWidth="1"/>
    <col min="14397" max="14397" width="1.28515625" style="164" customWidth="1"/>
    <col min="14398" max="14399" width="7.7109375" style="164" customWidth="1"/>
    <col min="14400" max="14400" width="7.85546875" style="164" customWidth="1"/>
    <col min="14401" max="14401" width="8.5703125" style="164" customWidth="1"/>
    <col min="14402" max="14402" width="28" style="164" customWidth="1"/>
    <col min="14403" max="14403" width="24.5703125" style="164" customWidth="1"/>
    <col min="14404" max="14404" width="1.42578125" style="164" customWidth="1"/>
    <col min="14405" max="14406" width="7.7109375" style="164" customWidth="1"/>
    <col min="14407" max="14407" width="7.85546875" style="164" customWidth="1"/>
    <col min="14408" max="14408" width="8.5703125" style="164" customWidth="1"/>
    <col min="14409" max="14409" width="28" style="164" customWidth="1"/>
    <col min="14410" max="14410" width="24.5703125" style="164" customWidth="1"/>
    <col min="14411" max="14411" width="1.42578125" style="164" customWidth="1"/>
    <col min="14412" max="14413" width="7.7109375" style="164" customWidth="1"/>
    <col min="14414" max="14414" width="7.85546875" style="164" customWidth="1"/>
    <col min="14415" max="14415" width="8.5703125" style="164" customWidth="1"/>
    <col min="14416" max="14416" width="28" style="164" customWidth="1"/>
    <col min="14417" max="14417" width="24.5703125" style="164" customWidth="1"/>
    <col min="14418" max="14418" width="0.5703125" style="164" customWidth="1"/>
    <col min="14419" max="14420" width="7.7109375" style="164" customWidth="1"/>
    <col min="14421" max="14421" width="7.85546875" style="164" customWidth="1"/>
    <col min="14422" max="14422" width="8.5703125" style="164" customWidth="1"/>
    <col min="14423" max="14423" width="28" style="164" customWidth="1"/>
    <col min="14424" max="14424" width="24.5703125" style="164" customWidth="1"/>
    <col min="14425" max="14588" width="11.42578125" style="164"/>
    <col min="14589" max="14589" width="1.140625" style="164" customWidth="1"/>
    <col min="14590" max="14590" width="6" style="164" customWidth="1"/>
    <col min="14591" max="14591" width="17.7109375" style="164" customWidth="1"/>
    <col min="14592" max="14592" width="7" style="164" customWidth="1"/>
    <col min="14593" max="14593" width="25.140625" style="164" customWidth="1"/>
    <col min="14594" max="14594" width="7.7109375" style="164" customWidth="1"/>
    <col min="14595" max="14595" width="17.5703125" style="164" customWidth="1"/>
    <col min="14596" max="14597" width="18.85546875" style="164" customWidth="1"/>
    <col min="14598" max="14598" width="21.85546875" style="164" customWidth="1"/>
    <col min="14599" max="14599" width="19" style="164" customWidth="1"/>
    <col min="14600" max="14600" width="13.7109375" style="164" customWidth="1"/>
    <col min="14601" max="14601" width="12.42578125" style="164" customWidth="1"/>
    <col min="14602" max="14602" width="12.140625" style="164" customWidth="1"/>
    <col min="14603" max="14603" width="14.140625" style="164" customWidth="1"/>
    <col min="14604" max="14604" width="13.5703125" style="164" customWidth="1"/>
    <col min="14605" max="14605" width="1.28515625" style="164" customWidth="1"/>
    <col min="14606" max="14607" width="7.7109375" style="164" customWidth="1"/>
    <col min="14608" max="14608" width="7.85546875" style="164" customWidth="1"/>
    <col min="14609" max="14609" width="8.85546875" style="164" customWidth="1"/>
    <col min="14610" max="14610" width="15.42578125" style="164" customWidth="1"/>
    <col min="14611" max="14611" width="23" style="164" customWidth="1"/>
    <col min="14612" max="14613" width="7.7109375" style="164" customWidth="1"/>
    <col min="14614" max="14614" width="7.85546875" style="164" customWidth="1"/>
    <col min="14615" max="14615" width="8.5703125" style="164" customWidth="1"/>
    <col min="14616" max="14617" width="16.7109375" style="164" customWidth="1"/>
    <col min="14618" max="14618" width="1.140625" style="164" customWidth="1"/>
    <col min="14619" max="14620" width="7.7109375" style="164" customWidth="1"/>
    <col min="14621" max="14621" width="7.85546875" style="164" customWidth="1"/>
    <col min="14622" max="14622" width="8.5703125" style="164" customWidth="1"/>
    <col min="14623" max="14623" width="23.42578125" style="164" customWidth="1"/>
    <col min="14624" max="14624" width="21.140625" style="164" customWidth="1"/>
    <col min="14625" max="14625" width="0.7109375" style="164" customWidth="1"/>
    <col min="14626" max="14627" width="7.7109375" style="164" customWidth="1"/>
    <col min="14628" max="14628" width="7.85546875" style="164" customWidth="1"/>
    <col min="14629" max="14629" width="8.5703125" style="164" customWidth="1"/>
    <col min="14630" max="14630" width="19" style="164" customWidth="1"/>
    <col min="14631" max="14631" width="20.140625" style="164" customWidth="1"/>
    <col min="14632" max="14632" width="0.85546875" style="164" customWidth="1"/>
    <col min="14633" max="14634" width="7.7109375" style="164" customWidth="1"/>
    <col min="14635" max="14635" width="7.85546875" style="164" customWidth="1"/>
    <col min="14636" max="14636" width="8.5703125" style="164" customWidth="1"/>
    <col min="14637" max="14637" width="28" style="164" customWidth="1"/>
    <col min="14638" max="14638" width="24.5703125" style="164" customWidth="1"/>
    <col min="14639" max="14639" width="1.42578125" style="164" customWidth="1"/>
    <col min="14640" max="14641" width="7.7109375" style="164" customWidth="1"/>
    <col min="14642" max="14642" width="7.85546875" style="164" customWidth="1"/>
    <col min="14643" max="14643" width="8.5703125" style="164" customWidth="1"/>
    <col min="14644" max="14644" width="28" style="164" customWidth="1"/>
    <col min="14645" max="14645" width="24.5703125" style="164" customWidth="1"/>
    <col min="14646" max="14646" width="1" style="164" customWidth="1"/>
    <col min="14647" max="14648" width="7.7109375" style="164" customWidth="1"/>
    <col min="14649" max="14649" width="7.85546875" style="164" customWidth="1"/>
    <col min="14650" max="14650" width="8.5703125" style="164" customWidth="1"/>
    <col min="14651" max="14651" width="28" style="164" customWidth="1"/>
    <col min="14652" max="14652" width="24.5703125" style="164" customWidth="1"/>
    <col min="14653" max="14653" width="1.28515625" style="164" customWidth="1"/>
    <col min="14654" max="14655" width="7.7109375" style="164" customWidth="1"/>
    <col min="14656" max="14656" width="7.85546875" style="164" customWidth="1"/>
    <col min="14657" max="14657" width="8.5703125" style="164" customWidth="1"/>
    <col min="14658" max="14658" width="28" style="164" customWidth="1"/>
    <col min="14659" max="14659" width="24.5703125" style="164" customWidth="1"/>
    <col min="14660" max="14660" width="1.42578125" style="164" customWidth="1"/>
    <col min="14661" max="14662" width="7.7109375" style="164" customWidth="1"/>
    <col min="14663" max="14663" width="7.85546875" style="164" customWidth="1"/>
    <col min="14664" max="14664" width="8.5703125" style="164" customWidth="1"/>
    <col min="14665" max="14665" width="28" style="164" customWidth="1"/>
    <col min="14666" max="14666" width="24.5703125" style="164" customWidth="1"/>
    <col min="14667" max="14667" width="1.42578125" style="164" customWidth="1"/>
    <col min="14668" max="14669" width="7.7109375" style="164" customWidth="1"/>
    <col min="14670" max="14670" width="7.85546875" style="164" customWidth="1"/>
    <col min="14671" max="14671" width="8.5703125" style="164" customWidth="1"/>
    <col min="14672" max="14672" width="28" style="164" customWidth="1"/>
    <col min="14673" max="14673" width="24.5703125" style="164" customWidth="1"/>
    <col min="14674" max="14674" width="0.5703125" style="164" customWidth="1"/>
    <col min="14675" max="14676" width="7.7109375" style="164" customWidth="1"/>
    <col min="14677" max="14677" width="7.85546875" style="164" customWidth="1"/>
    <col min="14678" max="14678" width="8.5703125" style="164" customWidth="1"/>
    <col min="14679" max="14679" width="28" style="164" customWidth="1"/>
    <col min="14680" max="14680" width="24.5703125" style="164" customWidth="1"/>
    <col min="14681" max="14844" width="11.42578125" style="164"/>
    <col min="14845" max="14845" width="1.140625" style="164" customWidth="1"/>
    <col min="14846" max="14846" width="6" style="164" customWidth="1"/>
    <col min="14847" max="14847" width="17.7109375" style="164" customWidth="1"/>
    <col min="14848" max="14848" width="7" style="164" customWidth="1"/>
    <col min="14849" max="14849" width="25.140625" style="164" customWidth="1"/>
    <col min="14850" max="14850" width="7.7109375" style="164" customWidth="1"/>
    <col min="14851" max="14851" width="17.5703125" style="164" customWidth="1"/>
    <col min="14852" max="14853" width="18.85546875" style="164" customWidth="1"/>
    <col min="14854" max="14854" width="21.85546875" style="164" customWidth="1"/>
    <col min="14855" max="14855" width="19" style="164" customWidth="1"/>
    <col min="14856" max="14856" width="13.7109375" style="164" customWidth="1"/>
    <col min="14857" max="14857" width="12.42578125" style="164" customWidth="1"/>
    <col min="14858" max="14858" width="12.140625" style="164" customWidth="1"/>
    <col min="14859" max="14859" width="14.140625" style="164" customWidth="1"/>
    <col min="14860" max="14860" width="13.5703125" style="164" customWidth="1"/>
    <col min="14861" max="14861" width="1.28515625" style="164" customWidth="1"/>
    <col min="14862" max="14863" width="7.7109375" style="164" customWidth="1"/>
    <col min="14864" max="14864" width="7.85546875" style="164" customWidth="1"/>
    <col min="14865" max="14865" width="8.85546875" style="164" customWidth="1"/>
    <col min="14866" max="14866" width="15.42578125" style="164" customWidth="1"/>
    <col min="14867" max="14867" width="23" style="164" customWidth="1"/>
    <col min="14868" max="14869" width="7.7109375" style="164" customWidth="1"/>
    <col min="14870" max="14870" width="7.85546875" style="164" customWidth="1"/>
    <col min="14871" max="14871" width="8.5703125" style="164" customWidth="1"/>
    <col min="14872" max="14873" width="16.7109375" style="164" customWidth="1"/>
    <col min="14874" max="14874" width="1.140625" style="164" customWidth="1"/>
    <col min="14875" max="14876" width="7.7109375" style="164" customWidth="1"/>
    <col min="14877" max="14877" width="7.85546875" style="164" customWidth="1"/>
    <col min="14878" max="14878" width="8.5703125" style="164" customWidth="1"/>
    <col min="14879" max="14879" width="23.42578125" style="164" customWidth="1"/>
    <col min="14880" max="14880" width="21.140625" style="164" customWidth="1"/>
    <col min="14881" max="14881" width="0.7109375" style="164" customWidth="1"/>
    <col min="14882" max="14883" width="7.7109375" style="164" customWidth="1"/>
    <col min="14884" max="14884" width="7.85546875" style="164" customWidth="1"/>
    <col min="14885" max="14885" width="8.5703125" style="164" customWidth="1"/>
    <col min="14886" max="14886" width="19" style="164" customWidth="1"/>
    <col min="14887" max="14887" width="20.140625" style="164" customWidth="1"/>
    <col min="14888" max="14888" width="0.85546875" style="164" customWidth="1"/>
    <col min="14889" max="14890" width="7.7109375" style="164" customWidth="1"/>
    <col min="14891" max="14891" width="7.85546875" style="164" customWidth="1"/>
    <col min="14892" max="14892" width="8.5703125" style="164" customWidth="1"/>
    <col min="14893" max="14893" width="28" style="164" customWidth="1"/>
    <col min="14894" max="14894" width="24.5703125" style="164" customWidth="1"/>
    <col min="14895" max="14895" width="1.42578125" style="164" customWidth="1"/>
    <col min="14896" max="14897" width="7.7109375" style="164" customWidth="1"/>
    <col min="14898" max="14898" width="7.85546875" style="164" customWidth="1"/>
    <col min="14899" max="14899" width="8.5703125" style="164" customWidth="1"/>
    <col min="14900" max="14900" width="28" style="164" customWidth="1"/>
    <col min="14901" max="14901" width="24.5703125" style="164" customWidth="1"/>
    <col min="14902" max="14902" width="1" style="164" customWidth="1"/>
    <col min="14903" max="14904" width="7.7109375" style="164" customWidth="1"/>
    <col min="14905" max="14905" width="7.85546875" style="164" customWidth="1"/>
    <col min="14906" max="14906" width="8.5703125" style="164" customWidth="1"/>
    <col min="14907" max="14907" width="28" style="164" customWidth="1"/>
    <col min="14908" max="14908" width="24.5703125" style="164" customWidth="1"/>
    <col min="14909" max="14909" width="1.28515625" style="164" customWidth="1"/>
    <col min="14910" max="14911" width="7.7109375" style="164" customWidth="1"/>
    <col min="14912" max="14912" width="7.85546875" style="164" customWidth="1"/>
    <col min="14913" max="14913" width="8.5703125" style="164" customWidth="1"/>
    <col min="14914" max="14914" width="28" style="164" customWidth="1"/>
    <col min="14915" max="14915" width="24.5703125" style="164" customWidth="1"/>
    <col min="14916" max="14916" width="1.42578125" style="164" customWidth="1"/>
    <col min="14917" max="14918" width="7.7109375" style="164" customWidth="1"/>
    <col min="14919" max="14919" width="7.85546875" style="164" customWidth="1"/>
    <col min="14920" max="14920" width="8.5703125" style="164" customWidth="1"/>
    <col min="14921" max="14921" width="28" style="164" customWidth="1"/>
    <col min="14922" max="14922" width="24.5703125" style="164" customWidth="1"/>
    <col min="14923" max="14923" width="1.42578125" style="164" customWidth="1"/>
    <col min="14924" max="14925" width="7.7109375" style="164" customWidth="1"/>
    <col min="14926" max="14926" width="7.85546875" style="164" customWidth="1"/>
    <col min="14927" max="14927" width="8.5703125" style="164" customWidth="1"/>
    <col min="14928" max="14928" width="28" style="164" customWidth="1"/>
    <col min="14929" max="14929" width="24.5703125" style="164" customWidth="1"/>
    <col min="14930" max="14930" width="0.5703125" style="164" customWidth="1"/>
    <col min="14931" max="14932" width="7.7109375" style="164" customWidth="1"/>
    <col min="14933" max="14933" width="7.85546875" style="164" customWidth="1"/>
    <col min="14934" max="14934" width="8.5703125" style="164" customWidth="1"/>
    <col min="14935" max="14935" width="28" style="164" customWidth="1"/>
    <col min="14936" max="14936" width="24.5703125" style="164" customWidth="1"/>
    <col min="14937" max="15100" width="11.42578125" style="164"/>
    <col min="15101" max="15101" width="1.140625" style="164" customWidth="1"/>
    <col min="15102" max="15102" width="6" style="164" customWidth="1"/>
    <col min="15103" max="15103" width="17.7109375" style="164" customWidth="1"/>
    <col min="15104" max="15104" width="7" style="164" customWidth="1"/>
    <col min="15105" max="15105" width="25.140625" style="164" customWidth="1"/>
    <col min="15106" max="15106" width="7.7109375" style="164" customWidth="1"/>
    <col min="15107" max="15107" width="17.5703125" style="164" customWidth="1"/>
    <col min="15108" max="15109" width="18.85546875" style="164" customWidth="1"/>
    <col min="15110" max="15110" width="21.85546875" style="164" customWidth="1"/>
    <col min="15111" max="15111" width="19" style="164" customWidth="1"/>
    <col min="15112" max="15112" width="13.7109375" style="164" customWidth="1"/>
    <col min="15113" max="15113" width="12.42578125" style="164" customWidth="1"/>
    <col min="15114" max="15114" width="12.140625" style="164" customWidth="1"/>
    <col min="15115" max="15115" width="14.140625" style="164" customWidth="1"/>
    <col min="15116" max="15116" width="13.5703125" style="164" customWidth="1"/>
    <col min="15117" max="15117" width="1.28515625" style="164" customWidth="1"/>
    <col min="15118" max="15119" width="7.7109375" style="164" customWidth="1"/>
    <col min="15120" max="15120" width="7.85546875" style="164" customWidth="1"/>
    <col min="15121" max="15121" width="8.85546875" style="164" customWidth="1"/>
    <col min="15122" max="15122" width="15.42578125" style="164" customWidth="1"/>
    <col min="15123" max="15123" width="23" style="164" customWidth="1"/>
    <col min="15124" max="15125" width="7.7109375" style="164" customWidth="1"/>
    <col min="15126" max="15126" width="7.85546875" style="164" customWidth="1"/>
    <col min="15127" max="15127" width="8.5703125" style="164" customWidth="1"/>
    <col min="15128" max="15129" width="16.7109375" style="164" customWidth="1"/>
    <col min="15130" max="15130" width="1.140625" style="164" customWidth="1"/>
    <col min="15131" max="15132" width="7.7109375" style="164" customWidth="1"/>
    <col min="15133" max="15133" width="7.85546875" style="164" customWidth="1"/>
    <col min="15134" max="15134" width="8.5703125" style="164" customWidth="1"/>
    <col min="15135" max="15135" width="23.42578125" style="164" customWidth="1"/>
    <col min="15136" max="15136" width="21.140625" style="164" customWidth="1"/>
    <col min="15137" max="15137" width="0.7109375" style="164" customWidth="1"/>
    <col min="15138" max="15139" width="7.7109375" style="164" customWidth="1"/>
    <col min="15140" max="15140" width="7.85546875" style="164" customWidth="1"/>
    <col min="15141" max="15141" width="8.5703125" style="164" customWidth="1"/>
    <col min="15142" max="15142" width="19" style="164" customWidth="1"/>
    <col min="15143" max="15143" width="20.140625" style="164" customWidth="1"/>
    <col min="15144" max="15144" width="0.85546875" style="164" customWidth="1"/>
    <col min="15145" max="15146" width="7.7109375" style="164" customWidth="1"/>
    <col min="15147" max="15147" width="7.85546875" style="164" customWidth="1"/>
    <col min="15148" max="15148" width="8.5703125" style="164" customWidth="1"/>
    <col min="15149" max="15149" width="28" style="164" customWidth="1"/>
    <col min="15150" max="15150" width="24.5703125" style="164" customWidth="1"/>
    <col min="15151" max="15151" width="1.42578125" style="164" customWidth="1"/>
    <col min="15152" max="15153" width="7.7109375" style="164" customWidth="1"/>
    <col min="15154" max="15154" width="7.85546875" style="164" customWidth="1"/>
    <col min="15155" max="15155" width="8.5703125" style="164" customWidth="1"/>
    <col min="15156" max="15156" width="28" style="164" customWidth="1"/>
    <col min="15157" max="15157" width="24.5703125" style="164" customWidth="1"/>
    <col min="15158" max="15158" width="1" style="164" customWidth="1"/>
    <col min="15159" max="15160" width="7.7109375" style="164" customWidth="1"/>
    <col min="15161" max="15161" width="7.85546875" style="164" customWidth="1"/>
    <col min="15162" max="15162" width="8.5703125" style="164" customWidth="1"/>
    <col min="15163" max="15163" width="28" style="164" customWidth="1"/>
    <col min="15164" max="15164" width="24.5703125" style="164" customWidth="1"/>
    <col min="15165" max="15165" width="1.28515625" style="164" customWidth="1"/>
    <col min="15166" max="15167" width="7.7109375" style="164" customWidth="1"/>
    <col min="15168" max="15168" width="7.85546875" style="164" customWidth="1"/>
    <col min="15169" max="15169" width="8.5703125" style="164" customWidth="1"/>
    <col min="15170" max="15170" width="28" style="164" customWidth="1"/>
    <col min="15171" max="15171" width="24.5703125" style="164" customWidth="1"/>
    <col min="15172" max="15172" width="1.42578125" style="164" customWidth="1"/>
    <col min="15173" max="15174" width="7.7109375" style="164" customWidth="1"/>
    <col min="15175" max="15175" width="7.85546875" style="164" customWidth="1"/>
    <col min="15176" max="15176" width="8.5703125" style="164" customWidth="1"/>
    <col min="15177" max="15177" width="28" style="164" customWidth="1"/>
    <col min="15178" max="15178" width="24.5703125" style="164" customWidth="1"/>
    <col min="15179" max="15179" width="1.42578125" style="164" customWidth="1"/>
    <col min="15180" max="15181" width="7.7109375" style="164" customWidth="1"/>
    <col min="15182" max="15182" width="7.85546875" style="164" customWidth="1"/>
    <col min="15183" max="15183" width="8.5703125" style="164" customWidth="1"/>
    <col min="15184" max="15184" width="28" style="164" customWidth="1"/>
    <col min="15185" max="15185" width="24.5703125" style="164" customWidth="1"/>
    <col min="15186" max="15186" width="0.5703125" style="164" customWidth="1"/>
    <col min="15187" max="15188" width="7.7109375" style="164" customWidth="1"/>
    <col min="15189" max="15189" width="7.85546875" style="164" customWidth="1"/>
    <col min="15190" max="15190" width="8.5703125" style="164" customWidth="1"/>
    <col min="15191" max="15191" width="28" style="164" customWidth="1"/>
    <col min="15192" max="15192" width="24.5703125" style="164" customWidth="1"/>
    <col min="15193" max="15356" width="11.42578125" style="164"/>
    <col min="15357" max="15357" width="1.140625" style="164" customWidth="1"/>
    <col min="15358" max="15358" width="6" style="164" customWidth="1"/>
    <col min="15359" max="15359" width="17.7109375" style="164" customWidth="1"/>
    <col min="15360" max="15360" width="7" style="164" customWidth="1"/>
    <col min="15361" max="15361" width="25.140625" style="164" customWidth="1"/>
    <col min="15362" max="15362" width="7.7109375" style="164" customWidth="1"/>
    <col min="15363" max="15363" width="17.5703125" style="164" customWidth="1"/>
    <col min="15364" max="15365" width="18.85546875" style="164" customWidth="1"/>
    <col min="15366" max="15366" width="21.85546875" style="164" customWidth="1"/>
    <col min="15367" max="15367" width="19" style="164" customWidth="1"/>
    <col min="15368" max="15368" width="13.7109375" style="164" customWidth="1"/>
    <col min="15369" max="15369" width="12.42578125" style="164" customWidth="1"/>
    <col min="15370" max="15370" width="12.140625" style="164" customWidth="1"/>
    <col min="15371" max="15371" width="14.140625" style="164" customWidth="1"/>
    <col min="15372" max="15372" width="13.5703125" style="164" customWidth="1"/>
    <col min="15373" max="15373" width="1.28515625" style="164" customWidth="1"/>
    <col min="15374" max="15375" width="7.7109375" style="164" customWidth="1"/>
    <col min="15376" max="15376" width="7.85546875" style="164" customWidth="1"/>
    <col min="15377" max="15377" width="8.85546875" style="164" customWidth="1"/>
    <col min="15378" max="15378" width="15.42578125" style="164" customWidth="1"/>
    <col min="15379" max="15379" width="23" style="164" customWidth="1"/>
    <col min="15380" max="15381" width="7.7109375" style="164" customWidth="1"/>
    <col min="15382" max="15382" width="7.85546875" style="164" customWidth="1"/>
    <col min="15383" max="15383" width="8.5703125" style="164" customWidth="1"/>
    <col min="15384" max="15385" width="16.7109375" style="164" customWidth="1"/>
    <col min="15386" max="15386" width="1.140625" style="164" customWidth="1"/>
    <col min="15387" max="15388" width="7.7109375" style="164" customWidth="1"/>
    <col min="15389" max="15389" width="7.85546875" style="164" customWidth="1"/>
    <col min="15390" max="15390" width="8.5703125" style="164" customWidth="1"/>
    <col min="15391" max="15391" width="23.42578125" style="164" customWidth="1"/>
    <col min="15392" max="15392" width="21.140625" style="164" customWidth="1"/>
    <col min="15393" max="15393" width="0.7109375" style="164" customWidth="1"/>
    <col min="15394" max="15395" width="7.7109375" style="164" customWidth="1"/>
    <col min="15396" max="15396" width="7.85546875" style="164" customWidth="1"/>
    <col min="15397" max="15397" width="8.5703125" style="164" customWidth="1"/>
    <col min="15398" max="15398" width="19" style="164" customWidth="1"/>
    <col min="15399" max="15399" width="20.140625" style="164" customWidth="1"/>
    <col min="15400" max="15400" width="0.85546875" style="164" customWidth="1"/>
    <col min="15401" max="15402" width="7.7109375" style="164" customWidth="1"/>
    <col min="15403" max="15403" width="7.85546875" style="164" customWidth="1"/>
    <col min="15404" max="15404" width="8.5703125" style="164" customWidth="1"/>
    <col min="15405" max="15405" width="28" style="164" customWidth="1"/>
    <col min="15406" max="15406" width="24.5703125" style="164" customWidth="1"/>
    <col min="15407" max="15407" width="1.42578125" style="164" customWidth="1"/>
    <col min="15408" max="15409" width="7.7109375" style="164" customWidth="1"/>
    <col min="15410" max="15410" width="7.85546875" style="164" customWidth="1"/>
    <col min="15411" max="15411" width="8.5703125" style="164" customWidth="1"/>
    <col min="15412" max="15412" width="28" style="164" customWidth="1"/>
    <col min="15413" max="15413" width="24.5703125" style="164" customWidth="1"/>
    <col min="15414" max="15414" width="1" style="164" customWidth="1"/>
    <col min="15415" max="15416" width="7.7109375" style="164" customWidth="1"/>
    <col min="15417" max="15417" width="7.85546875" style="164" customWidth="1"/>
    <col min="15418" max="15418" width="8.5703125" style="164" customWidth="1"/>
    <col min="15419" max="15419" width="28" style="164" customWidth="1"/>
    <col min="15420" max="15420" width="24.5703125" style="164" customWidth="1"/>
    <col min="15421" max="15421" width="1.28515625" style="164" customWidth="1"/>
    <col min="15422" max="15423" width="7.7109375" style="164" customWidth="1"/>
    <col min="15424" max="15424" width="7.85546875" style="164" customWidth="1"/>
    <col min="15425" max="15425" width="8.5703125" style="164" customWidth="1"/>
    <col min="15426" max="15426" width="28" style="164" customWidth="1"/>
    <col min="15427" max="15427" width="24.5703125" style="164" customWidth="1"/>
    <col min="15428" max="15428" width="1.42578125" style="164" customWidth="1"/>
    <col min="15429" max="15430" width="7.7109375" style="164" customWidth="1"/>
    <col min="15431" max="15431" width="7.85546875" style="164" customWidth="1"/>
    <col min="15432" max="15432" width="8.5703125" style="164" customWidth="1"/>
    <col min="15433" max="15433" width="28" style="164" customWidth="1"/>
    <col min="15434" max="15434" width="24.5703125" style="164" customWidth="1"/>
    <col min="15435" max="15435" width="1.42578125" style="164" customWidth="1"/>
    <col min="15436" max="15437" width="7.7109375" style="164" customWidth="1"/>
    <col min="15438" max="15438" width="7.85546875" style="164" customWidth="1"/>
    <col min="15439" max="15439" width="8.5703125" style="164" customWidth="1"/>
    <col min="15440" max="15440" width="28" style="164" customWidth="1"/>
    <col min="15441" max="15441" width="24.5703125" style="164" customWidth="1"/>
    <col min="15442" max="15442" width="0.5703125" style="164" customWidth="1"/>
    <col min="15443" max="15444" width="7.7109375" style="164" customWidth="1"/>
    <col min="15445" max="15445" width="7.85546875" style="164" customWidth="1"/>
    <col min="15446" max="15446" width="8.5703125" style="164" customWidth="1"/>
    <col min="15447" max="15447" width="28" style="164" customWidth="1"/>
    <col min="15448" max="15448" width="24.5703125" style="164" customWidth="1"/>
    <col min="15449" max="15612" width="11.42578125" style="164"/>
    <col min="15613" max="15613" width="1.140625" style="164" customWidth="1"/>
    <col min="15614" max="15614" width="6" style="164" customWidth="1"/>
    <col min="15615" max="15615" width="17.7109375" style="164" customWidth="1"/>
    <col min="15616" max="15616" width="7" style="164" customWidth="1"/>
    <col min="15617" max="15617" width="25.140625" style="164" customWidth="1"/>
    <col min="15618" max="15618" width="7.7109375" style="164" customWidth="1"/>
    <col min="15619" max="15619" width="17.5703125" style="164" customWidth="1"/>
    <col min="15620" max="15621" width="18.85546875" style="164" customWidth="1"/>
    <col min="15622" max="15622" width="21.85546875" style="164" customWidth="1"/>
    <col min="15623" max="15623" width="19" style="164" customWidth="1"/>
    <col min="15624" max="15624" width="13.7109375" style="164" customWidth="1"/>
    <col min="15625" max="15625" width="12.42578125" style="164" customWidth="1"/>
    <col min="15626" max="15626" width="12.140625" style="164" customWidth="1"/>
    <col min="15627" max="15627" width="14.140625" style="164" customWidth="1"/>
    <col min="15628" max="15628" width="13.5703125" style="164" customWidth="1"/>
    <col min="15629" max="15629" width="1.28515625" style="164" customWidth="1"/>
    <col min="15630" max="15631" width="7.7109375" style="164" customWidth="1"/>
    <col min="15632" max="15632" width="7.85546875" style="164" customWidth="1"/>
    <col min="15633" max="15633" width="8.85546875" style="164" customWidth="1"/>
    <col min="15634" max="15634" width="15.42578125" style="164" customWidth="1"/>
    <col min="15635" max="15635" width="23" style="164" customWidth="1"/>
    <col min="15636" max="15637" width="7.7109375" style="164" customWidth="1"/>
    <col min="15638" max="15638" width="7.85546875" style="164" customWidth="1"/>
    <col min="15639" max="15639" width="8.5703125" style="164" customWidth="1"/>
    <col min="15640" max="15641" width="16.7109375" style="164" customWidth="1"/>
    <col min="15642" max="15642" width="1.140625" style="164" customWidth="1"/>
    <col min="15643" max="15644" width="7.7109375" style="164" customWidth="1"/>
    <col min="15645" max="15645" width="7.85546875" style="164" customWidth="1"/>
    <col min="15646" max="15646" width="8.5703125" style="164" customWidth="1"/>
    <col min="15647" max="15647" width="23.42578125" style="164" customWidth="1"/>
    <col min="15648" max="15648" width="21.140625" style="164" customWidth="1"/>
    <col min="15649" max="15649" width="0.7109375" style="164" customWidth="1"/>
    <col min="15650" max="15651" width="7.7109375" style="164" customWidth="1"/>
    <col min="15652" max="15652" width="7.85546875" style="164" customWidth="1"/>
    <col min="15653" max="15653" width="8.5703125" style="164" customWidth="1"/>
    <col min="15654" max="15654" width="19" style="164" customWidth="1"/>
    <col min="15655" max="15655" width="20.140625" style="164" customWidth="1"/>
    <col min="15656" max="15656" width="0.85546875" style="164" customWidth="1"/>
    <col min="15657" max="15658" width="7.7109375" style="164" customWidth="1"/>
    <col min="15659" max="15659" width="7.85546875" style="164" customWidth="1"/>
    <col min="15660" max="15660" width="8.5703125" style="164" customWidth="1"/>
    <col min="15661" max="15661" width="28" style="164" customWidth="1"/>
    <col min="15662" max="15662" width="24.5703125" style="164" customWidth="1"/>
    <col min="15663" max="15663" width="1.42578125" style="164" customWidth="1"/>
    <col min="15664" max="15665" width="7.7109375" style="164" customWidth="1"/>
    <col min="15666" max="15666" width="7.85546875" style="164" customWidth="1"/>
    <col min="15667" max="15667" width="8.5703125" style="164" customWidth="1"/>
    <col min="15668" max="15668" width="28" style="164" customWidth="1"/>
    <col min="15669" max="15669" width="24.5703125" style="164" customWidth="1"/>
    <col min="15670" max="15670" width="1" style="164" customWidth="1"/>
    <col min="15671" max="15672" width="7.7109375" style="164" customWidth="1"/>
    <col min="15673" max="15673" width="7.85546875" style="164" customWidth="1"/>
    <col min="15674" max="15674" width="8.5703125" style="164" customWidth="1"/>
    <col min="15675" max="15675" width="28" style="164" customWidth="1"/>
    <col min="15676" max="15676" width="24.5703125" style="164" customWidth="1"/>
    <col min="15677" max="15677" width="1.28515625" style="164" customWidth="1"/>
    <col min="15678" max="15679" width="7.7109375" style="164" customWidth="1"/>
    <col min="15680" max="15680" width="7.85546875" style="164" customWidth="1"/>
    <col min="15681" max="15681" width="8.5703125" style="164" customWidth="1"/>
    <col min="15682" max="15682" width="28" style="164" customWidth="1"/>
    <col min="15683" max="15683" width="24.5703125" style="164" customWidth="1"/>
    <col min="15684" max="15684" width="1.42578125" style="164" customWidth="1"/>
    <col min="15685" max="15686" width="7.7109375" style="164" customWidth="1"/>
    <col min="15687" max="15687" width="7.85546875" style="164" customWidth="1"/>
    <col min="15688" max="15688" width="8.5703125" style="164" customWidth="1"/>
    <col min="15689" max="15689" width="28" style="164" customWidth="1"/>
    <col min="15690" max="15690" width="24.5703125" style="164" customWidth="1"/>
    <col min="15691" max="15691" width="1.42578125" style="164" customWidth="1"/>
    <col min="15692" max="15693" width="7.7109375" style="164" customWidth="1"/>
    <col min="15694" max="15694" width="7.85546875" style="164" customWidth="1"/>
    <col min="15695" max="15695" width="8.5703125" style="164" customWidth="1"/>
    <col min="15696" max="15696" width="28" style="164" customWidth="1"/>
    <col min="15697" max="15697" width="24.5703125" style="164" customWidth="1"/>
    <col min="15698" max="15698" width="0.5703125" style="164" customWidth="1"/>
    <col min="15699" max="15700" width="7.7109375" style="164" customWidth="1"/>
    <col min="15701" max="15701" width="7.85546875" style="164" customWidth="1"/>
    <col min="15702" max="15702" width="8.5703125" style="164" customWidth="1"/>
    <col min="15703" max="15703" width="28" style="164" customWidth="1"/>
    <col min="15704" max="15704" width="24.5703125" style="164" customWidth="1"/>
    <col min="15705" max="15868" width="11.42578125" style="164"/>
    <col min="15869" max="15869" width="1.140625" style="164" customWidth="1"/>
    <col min="15870" max="15870" width="6" style="164" customWidth="1"/>
    <col min="15871" max="15871" width="17.7109375" style="164" customWidth="1"/>
    <col min="15872" max="15872" width="7" style="164" customWidth="1"/>
    <col min="15873" max="15873" width="25.140625" style="164" customWidth="1"/>
    <col min="15874" max="15874" width="7.7109375" style="164" customWidth="1"/>
    <col min="15875" max="15875" width="17.5703125" style="164" customWidth="1"/>
    <col min="15876" max="15877" width="18.85546875" style="164" customWidth="1"/>
    <col min="15878" max="15878" width="21.85546875" style="164" customWidth="1"/>
    <col min="15879" max="15879" width="19" style="164" customWidth="1"/>
    <col min="15880" max="15880" width="13.7109375" style="164" customWidth="1"/>
    <col min="15881" max="15881" width="12.42578125" style="164" customWidth="1"/>
    <col min="15882" max="15882" width="12.140625" style="164" customWidth="1"/>
    <col min="15883" max="15883" width="14.140625" style="164" customWidth="1"/>
    <col min="15884" max="15884" width="13.5703125" style="164" customWidth="1"/>
    <col min="15885" max="15885" width="1.28515625" style="164" customWidth="1"/>
    <col min="15886" max="15887" width="7.7109375" style="164" customWidth="1"/>
    <col min="15888" max="15888" width="7.85546875" style="164" customWidth="1"/>
    <col min="15889" max="15889" width="8.85546875" style="164" customWidth="1"/>
    <col min="15890" max="15890" width="15.42578125" style="164" customWidth="1"/>
    <col min="15891" max="15891" width="23" style="164" customWidth="1"/>
    <col min="15892" max="15893" width="7.7109375" style="164" customWidth="1"/>
    <col min="15894" max="15894" width="7.85546875" style="164" customWidth="1"/>
    <col min="15895" max="15895" width="8.5703125" style="164" customWidth="1"/>
    <col min="15896" max="15897" width="16.7109375" style="164" customWidth="1"/>
    <col min="15898" max="15898" width="1.140625" style="164" customWidth="1"/>
    <col min="15899" max="15900" width="7.7109375" style="164" customWidth="1"/>
    <col min="15901" max="15901" width="7.85546875" style="164" customWidth="1"/>
    <col min="15902" max="15902" width="8.5703125" style="164" customWidth="1"/>
    <col min="15903" max="15903" width="23.42578125" style="164" customWidth="1"/>
    <col min="15904" max="15904" width="21.140625" style="164" customWidth="1"/>
    <col min="15905" max="15905" width="0.7109375" style="164" customWidth="1"/>
    <col min="15906" max="15907" width="7.7109375" style="164" customWidth="1"/>
    <col min="15908" max="15908" width="7.85546875" style="164" customWidth="1"/>
    <col min="15909" max="15909" width="8.5703125" style="164" customWidth="1"/>
    <col min="15910" max="15910" width="19" style="164" customWidth="1"/>
    <col min="15911" max="15911" width="20.140625" style="164" customWidth="1"/>
    <col min="15912" max="15912" width="0.85546875" style="164" customWidth="1"/>
    <col min="15913" max="15914" width="7.7109375" style="164" customWidth="1"/>
    <col min="15915" max="15915" width="7.85546875" style="164" customWidth="1"/>
    <col min="15916" max="15916" width="8.5703125" style="164" customWidth="1"/>
    <col min="15917" max="15917" width="28" style="164" customWidth="1"/>
    <col min="15918" max="15918" width="24.5703125" style="164" customWidth="1"/>
    <col min="15919" max="15919" width="1.42578125" style="164" customWidth="1"/>
    <col min="15920" max="15921" width="7.7109375" style="164" customWidth="1"/>
    <col min="15922" max="15922" width="7.85546875" style="164" customWidth="1"/>
    <col min="15923" max="15923" width="8.5703125" style="164" customWidth="1"/>
    <col min="15924" max="15924" width="28" style="164" customWidth="1"/>
    <col min="15925" max="15925" width="24.5703125" style="164" customWidth="1"/>
    <col min="15926" max="15926" width="1" style="164" customWidth="1"/>
    <col min="15927" max="15928" width="7.7109375" style="164" customWidth="1"/>
    <col min="15929" max="15929" width="7.85546875" style="164" customWidth="1"/>
    <col min="15930" max="15930" width="8.5703125" style="164" customWidth="1"/>
    <col min="15931" max="15931" width="28" style="164" customWidth="1"/>
    <col min="15932" max="15932" width="24.5703125" style="164" customWidth="1"/>
    <col min="15933" max="15933" width="1.28515625" style="164" customWidth="1"/>
    <col min="15934" max="15935" width="7.7109375" style="164" customWidth="1"/>
    <col min="15936" max="15936" width="7.85546875" style="164" customWidth="1"/>
    <col min="15937" max="15937" width="8.5703125" style="164" customWidth="1"/>
    <col min="15938" max="15938" width="28" style="164" customWidth="1"/>
    <col min="15939" max="15939" width="24.5703125" style="164" customWidth="1"/>
    <col min="15940" max="15940" width="1.42578125" style="164" customWidth="1"/>
    <col min="15941" max="15942" width="7.7109375" style="164" customWidth="1"/>
    <col min="15943" max="15943" width="7.85546875" style="164" customWidth="1"/>
    <col min="15944" max="15944" width="8.5703125" style="164" customWidth="1"/>
    <col min="15945" max="15945" width="28" style="164" customWidth="1"/>
    <col min="15946" max="15946" width="24.5703125" style="164" customWidth="1"/>
    <col min="15947" max="15947" width="1.42578125" style="164" customWidth="1"/>
    <col min="15948" max="15949" width="7.7109375" style="164" customWidth="1"/>
    <col min="15950" max="15950" width="7.85546875" style="164" customWidth="1"/>
    <col min="15951" max="15951" width="8.5703125" style="164" customWidth="1"/>
    <col min="15952" max="15952" width="28" style="164" customWidth="1"/>
    <col min="15953" max="15953" width="24.5703125" style="164" customWidth="1"/>
    <col min="15954" max="15954" width="0.5703125" style="164" customWidth="1"/>
    <col min="15955" max="15956" width="7.7109375" style="164" customWidth="1"/>
    <col min="15957" max="15957" width="7.85546875" style="164" customWidth="1"/>
    <col min="15958" max="15958" width="8.5703125" style="164" customWidth="1"/>
    <col min="15959" max="15959" width="28" style="164" customWidth="1"/>
    <col min="15960" max="15960" width="24.5703125" style="164" customWidth="1"/>
    <col min="15961" max="16124" width="11.42578125" style="164"/>
    <col min="16125" max="16125" width="1.140625" style="164" customWidth="1"/>
    <col min="16126" max="16126" width="6" style="164" customWidth="1"/>
    <col min="16127" max="16127" width="17.7109375" style="164" customWidth="1"/>
    <col min="16128" max="16128" width="7" style="164" customWidth="1"/>
    <col min="16129" max="16129" width="25.140625" style="164" customWidth="1"/>
    <col min="16130" max="16130" width="7.7109375" style="164" customWidth="1"/>
    <col min="16131" max="16131" width="17.5703125" style="164" customWidth="1"/>
    <col min="16132" max="16133" width="18.85546875" style="164" customWidth="1"/>
    <col min="16134" max="16134" width="21.85546875" style="164" customWidth="1"/>
    <col min="16135" max="16135" width="19" style="164" customWidth="1"/>
    <col min="16136" max="16136" width="13.7109375" style="164" customWidth="1"/>
    <col min="16137" max="16137" width="12.42578125" style="164" customWidth="1"/>
    <col min="16138" max="16138" width="12.140625" style="164" customWidth="1"/>
    <col min="16139" max="16139" width="14.140625" style="164" customWidth="1"/>
    <col min="16140" max="16140" width="13.5703125" style="164" customWidth="1"/>
    <col min="16141" max="16141" width="1.28515625" style="164" customWidth="1"/>
    <col min="16142" max="16143" width="7.7109375" style="164" customWidth="1"/>
    <col min="16144" max="16144" width="7.85546875" style="164" customWidth="1"/>
    <col min="16145" max="16145" width="8.85546875" style="164" customWidth="1"/>
    <col min="16146" max="16146" width="15.42578125" style="164" customWidth="1"/>
    <col min="16147" max="16147" width="23" style="164" customWidth="1"/>
    <col min="16148" max="16149" width="7.7109375" style="164" customWidth="1"/>
    <col min="16150" max="16150" width="7.85546875" style="164" customWidth="1"/>
    <col min="16151" max="16151" width="8.5703125" style="164" customWidth="1"/>
    <col min="16152" max="16153" width="16.7109375" style="164" customWidth="1"/>
    <col min="16154" max="16154" width="1.140625" style="164" customWidth="1"/>
    <col min="16155" max="16156" width="7.7109375" style="164" customWidth="1"/>
    <col min="16157" max="16157" width="7.85546875" style="164" customWidth="1"/>
    <col min="16158" max="16158" width="8.5703125" style="164" customWidth="1"/>
    <col min="16159" max="16159" width="23.42578125" style="164" customWidth="1"/>
    <col min="16160" max="16160" width="21.140625" style="164" customWidth="1"/>
    <col min="16161" max="16161" width="0.7109375" style="164" customWidth="1"/>
    <col min="16162" max="16163" width="7.7109375" style="164" customWidth="1"/>
    <col min="16164" max="16164" width="7.85546875" style="164" customWidth="1"/>
    <col min="16165" max="16165" width="8.5703125" style="164" customWidth="1"/>
    <col min="16166" max="16166" width="19" style="164" customWidth="1"/>
    <col min="16167" max="16167" width="20.140625" style="164" customWidth="1"/>
    <col min="16168" max="16168" width="0.85546875" style="164" customWidth="1"/>
    <col min="16169" max="16170" width="7.7109375" style="164" customWidth="1"/>
    <col min="16171" max="16171" width="7.85546875" style="164" customWidth="1"/>
    <col min="16172" max="16172" width="8.5703125" style="164" customWidth="1"/>
    <col min="16173" max="16173" width="28" style="164" customWidth="1"/>
    <col min="16174" max="16174" width="24.5703125" style="164" customWidth="1"/>
    <col min="16175" max="16175" width="1.42578125" style="164" customWidth="1"/>
    <col min="16176" max="16177" width="7.7109375" style="164" customWidth="1"/>
    <col min="16178" max="16178" width="7.85546875" style="164" customWidth="1"/>
    <col min="16179" max="16179" width="8.5703125" style="164" customWidth="1"/>
    <col min="16180" max="16180" width="28" style="164" customWidth="1"/>
    <col min="16181" max="16181" width="24.5703125" style="164" customWidth="1"/>
    <col min="16182" max="16182" width="1" style="164" customWidth="1"/>
    <col min="16183" max="16184" width="7.7109375" style="164" customWidth="1"/>
    <col min="16185" max="16185" width="7.85546875" style="164" customWidth="1"/>
    <col min="16186" max="16186" width="8.5703125" style="164" customWidth="1"/>
    <col min="16187" max="16187" width="28" style="164" customWidth="1"/>
    <col min="16188" max="16188" width="24.5703125" style="164" customWidth="1"/>
    <col min="16189" max="16189" width="1.28515625" style="164" customWidth="1"/>
    <col min="16190" max="16191" width="7.7109375" style="164" customWidth="1"/>
    <col min="16192" max="16192" width="7.85546875" style="164" customWidth="1"/>
    <col min="16193" max="16193" width="8.5703125" style="164" customWidth="1"/>
    <col min="16194" max="16194" width="28" style="164" customWidth="1"/>
    <col min="16195" max="16195" width="24.5703125" style="164" customWidth="1"/>
    <col min="16196" max="16196" width="1.42578125" style="164" customWidth="1"/>
    <col min="16197" max="16198" width="7.7109375" style="164" customWidth="1"/>
    <col min="16199" max="16199" width="7.85546875" style="164" customWidth="1"/>
    <col min="16200" max="16200" width="8.5703125" style="164" customWidth="1"/>
    <col min="16201" max="16201" width="28" style="164" customWidth="1"/>
    <col min="16202" max="16202" width="24.5703125" style="164" customWidth="1"/>
    <col min="16203" max="16203" width="1.42578125" style="164" customWidth="1"/>
    <col min="16204" max="16205" width="7.7109375" style="164" customWidth="1"/>
    <col min="16206" max="16206" width="7.85546875" style="164" customWidth="1"/>
    <col min="16207" max="16207" width="8.5703125" style="164" customWidth="1"/>
    <col min="16208" max="16208" width="28" style="164" customWidth="1"/>
    <col min="16209" max="16209" width="24.5703125" style="164" customWidth="1"/>
    <col min="16210" max="16210" width="0.5703125" style="164" customWidth="1"/>
    <col min="16211" max="16212" width="7.7109375" style="164" customWidth="1"/>
    <col min="16213" max="16213" width="7.85546875" style="164" customWidth="1"/>
    <col min="16214" max="16214" width="8.5703125" style="164" customWidth="1"/>
    <col min="16215" max="16215" width="28" style="164" customWidth="1"/>
    <col min="16216" max="16216" width="24.5703125" style="164" customWidth="1"/>
    <col min="16217" max="16384" width="11.42578125" style="164"/>
  </cols>
  <sheetData>
    <row r="1" spans="1:95" ht="14.25" customHeight="1" thickBot="1" x14ac:dyDescent="0.25">
      <c r="A1" s="159"/>
      <c r="B1" s="160"/>
      <c r="C1" s="160"/>
      <c r="D1" s="160"/>
      <c r="E1" s="160"/>
      <c r="F1" s="160"/>
      <c r="G1" s="160"/>
      <c r="H1" s="160"/>
      <c r="I1" s="160"/>
      <c r="J1" s="160"/>
      <c r="K1" s="160"/>
      <c r="L1" s="160"/>
      <c r="M1" s="160"/>
      <c r="N1" s="160"/>
      <c r="O1" s="161"/>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2"/>
      <c r="BZ1" s="160"/>
      <c r="CA1" s="160"/>
      <c r="CB1" s="160"/>
      <c r="CC1" s="160"/>
      <c r="CD1" s="160"/>
      <c r="CE1" s="160"/>
      <c r="CF1" s="162"/>
      <c r="CG1" s="160"/>
      <c r="CH1" s="160"/>
      <c r="CI1" s="160"/>
      <c r="CJ1" s="160"/>
      <c r="CK1" s="160"/>
      <c r="CL1" s="160"/>
    </row>
    <row r="2" spans="1:95" s="398" customFormat="1" ht="40.5" customHeight="1" x14ac:dyDescent="0.3">
      <c r="A2" s="396"/>
      <c r="B2" s="491" t="s">
        <v>66</v>
      </c>
      <c r="C2" s="491"/>
      <c r="D2" s="491"/>
      <c r="E2" s="491"/>
      <c r="F2" s="491"/>
      <c r="G2" s="491"/>
      <c r="H2" s="491"/>
      <c r="I2" s="491"/>
      <c r="J2" s="491"/>
      <c r="K2" s="491"/>
      <c r="L2" s="491"/>
      <c r="M2" s="491"/>
      <c r="N2" s="492"/>
      <c r="O2" s="497" t="s">
        <v>62</v>
      </c>
      <c r="P2" s="498"/>
      <c r="Q2" s="498"/>
      <c r="R2" s="498"/>
      <c r="S2" s="498"/>
      <c r="T2" s="498"/>
      <c r="U2" s="372"/>
      <c r="V2" s="496" t="s">
        <v>67</v>
      </c>
      <c r="W2" s="496"/>
      <c r="X2" s="496"/>
      <c r="Y2" s="496"/>
      <c r="Z2" s="496"/>
      <c r="AA2" s="496"/>
      <c r="AB2" s="373"/>
      <c r="AC2" s="496" t="s">
        <v>71</v>
      </c>
      <c r="AD2" s="496"/>
      <c r="AE2" s="496"/>
      <c r="AF2" s="496"/>
      <c r="AG2" s="496"/>
      <c r="AH2" s="496"/>
      <c r="AI2" s="373"/>
      <c r="AJ2" s="496" t="s">
        <v>72</v>
      </c>
      <c r="AK2" s="496"/>
      <c r="AL2" s="496"/>
      <c r="AM2" s="496"/>
      <c r="AN2" s="496"/>
      <c r="AO2" s="496"/>
      <c r="AP2" s="373"/>
      <c r="AQ2" s="496" t="s">
        <v>73</v>
      </c>
      <c r="AR2" s="496"/>
      <c r="AS2" s="496"/>
      <c r="AT2" s="496"/>
      <c r="AU2" s="496"/>
      <c r="AV2" s="496"/>
      <c r="AW2" s="373"/>
      <c r="AX2" s="496" t="s">
        <v>74</v>
      </c>
      <c r="AY2" s="496"/>
      <c r="AZ2" s="496"/>
      <c r="BA2" s="496"/>
      <c r="BB2" s="496"/>
      <c r="BC2" s="496"/>
      <c r="BD2" s="373"/>
      <c r="BE2" s="496" t="s">
        <v>75</v>
      </c>
      <c r="BF2" s="496"/>
      <c r="BG2" s="496"/>
      <c r="BH2" s="496"/>
      <c r="BI2" s="496"/>
      <c r="BJ2" s="496"/>
      <c r="BK2" s="373"/>
      <c r="BL2" s="496" t="s">
        <v>76</v>
      </c>
      <c r="BM2" s="496"/>
      <c r="BN2" s="496"/>
      <c r="BO2" s="496"/>
      <c r="BP2" s="496"/>
      <c r="BQ2" s="496"/>
      <c r="BR2" s="407"/>
      <c r="BS2" s="496" t="s">
        <v>68</v>
      </c>
      <c r="BT2" s="496"/>
      <c r="BU2" s="496"/>
      <c r="BV2" s="496"/>
      <c r="BW2" s="496"/>
      <c r="BX2" s="496"/>
      <c r="BY2" s="407"/>
      <c r="BZ2" s="496" t="s">
        <v>69</v>
      </c>
      <c r="CA2" s="496"/>
      <c r="CB2" s="496"/>
      <c r="CC2" s="496"/>
      <c r="CD2" s="496"/>
      <c r="CE2" s="496"/>
      <c r="CF2" s="407"/>
      <c r="CG2" s="496" t="s">
        <v>70</v>
      </c>
      <c r="CH2" s="496"/>
      <c r="CI2" s="496"/>
      <c r="CJ2" s="496"/>
      <c r="CK2" s="496"/>
      <c r="CL2" s="501"/>
      <c r="CM2" s="397"/>
    </row>
    <row r="3" spans="1:95" s="398" customFormat="1" ht="24" customHeight="1" thickBot="1" x14ac:dyDescent="0.25">
      <c r="A3" s="401"/>
      <c r="B3" s="493"/>
      <c r="C3" s="493"/>
      <c r="D3" s="493"/>
      <c r="E3" s="493"/>
      <c r="F3" s="493"/>
      <c r="G3" s="493"/>
      <c r="H3" s="493"/>
      <c r="I3" s="493"/>
      <c r="J3" s="493"/>
      <c r="K3" s="493"/>
      <c r="L3" s="493"/>
      <c r="M3" s="493"/>
      <c r="N3" s="494"/>
      <c r="O3" s="500" t="s">
        <v>33</v>
      </c>
      <c r="P3" s="485"/>
      <c r="Q3" s="485"/>
      <c r="R3" s="485"/>
      <c r="S3" s="376">
        <v>9.0909090909090912E-2</v>
      </c>
      <c r="T3" s="377"/>
      <c r="U3" s="377"/>
      <c r="V3" s="485" t="s">
        <v>33</v>
      </c>
      <c r="W3" s="485"/>
      <c r="X3" s="485"/>
      <c r="Y3" s="485"/>
      <c r="Z3" s="376">
        <f>$S$3*2</f>
        <v>0.18181818181818182</v>
      </c>
      <c r="AA3" s="377"/>
      <c r="AB3" s="377"/>
      <c r="AC3" s="485" t="s">
        <v>33</v>
      </c>
      <c r="AD3" s="485"/>
      <c r="AE3" s="485"/>
      <c r="AF3" s="485"/>
      <c r="AG3" s="376">
        <f>$S$3*3</f>
        <v>0.27272727272727271</v>
      </c>
      <c r="AH3" s="377"/>
      <c r="AI3" s="377"/>
      <c r="AJ3" s="485" t="s">
        <v>33</v>
      </c>
      <c r="AK3" s="485"/>
      <c r="AL3" s="485"/>
      <c r="AM3" s="485"/>
      <c r="AN3" s="376">
        <f>$S$3*4</f>
        <v>0.36363636363636365</v>
      </c>
      <c r="AO3" s="377"/>
      <c r="AP3" s="377"/>
      <c r="AQ3" s="485" t="s">
        <v>33</v>
      </c>
      <c r="AR3" s="485"/>
      <c r="AS3" s="485"/>
      <c r="AT3" s="485"/>
      <c r="AU3" s="376">
        <f>$S$3*5</f>
        <v>0.45454545454545459</v>
      </c>
      <c r="AV3" s="377"/>
      <c r="AW3" s="377"/>
      <c r="AX3" s="485" t="s">
        <v>33</v>
      </c>
      <c r="AY3" s="485"/>
      <c r="AZ3" s="485"/>
      <c r="BA3" s="485"/>
      <c r="BB3" s="376">
        <f>$S$3*6</f>
        <v>0.54545454545454541</v>
      </c>
      <c r="BC3" s="377"/>
      <c r="BD3" s="377"/>
      <c r="BE3" s="485" t="s">
        <v>33</v>
      </c>
      <c r="BF3" s="485"/>
      <c r="BG3" s="485"/>
      <c r="BH3" s="485"/>
      <c r="BI3" s="376">
        <f>$S$3*7</f>
        <v>0.63636363636363635</v>
      </c>
      <c r="BJ3" s="377"/>
      <c r="BK3" s="377"/>
      <c r="BL3" s="485" t="s">
        <v>33</v>
      </c>
      <c r="BM3" s="485"/>
      <c r="BN3" s="485"/>
      <c r="BO3" s="485"/>
      <c r="BP3" s="376">
        <f>$S$3*8</f>
        <v>0.72727272727272729</v>
      </c>
      <c r="BQ3" s="377"/>
      <c r="BR3" s="408"/>
      <c r="BS3" s="485" t="s">
        <v>33</v>
      </c>
      <c r="BT3" s="485"/>
      <c r="BU3" s="485"/>
      <c r="BV3" s="485"/>
      <c r="BW3" s="376">
        <f>$S$3*9</f>
        <v>0.81818181818181823</v>
      </c>
      <c r="BX3" s="377"/>
      <c r="BY3" s="408"/>
      <c r="BZ3" s="485" t="s">
        <v>33</v>
      </c>
      <c r="CA3" s="485"/>
      <c r="CB3" s="485"/>
      <c r="CC3" s="485"/>
      <c r="CD3" s="376">
        <f>$S$3*10</f>
        <v>0.90909090909090917</v>
      </c>
      <c r="CE3" s="377"/>
      <c r="CF3" s="408"/>
      <c r="CG3" s="485" t="s">
        <v>33</v>
      </c>
      <c r="CH3" s="485"/>
      <c r="CI3" s="485"/>
      <c r="CJ3" s="485"/>
      <c r="CK3" s="376">
        <f>$S$3*11</f>
        <v>1</v>
      </c>
      <c r="CL3" s="409"/>
      <c r="CM3" s="397"/>
      <c r="CQ3" s="398" t="s">
        <v>91</v>
      </c>
    </row>
    <row r="4" spans="1:95" s="400" customFormat="1" ht="19.899999999999999" customHeight="1" x14ac:dyDescent="0.25">
      <c r="A4" s="404"/>
      <c r="B4" s="487" t="s">
        <v>29</v>
      </c>
      <c r="C4" s="487" t="s">
        <v>40</v>
      </c>
      <c r="D4" s="487" t="s">
        <v>30</v>
      </c>
      <c r="E4" s="487" t="s">
        <v>41</v>
      </c>
      <c r="F4" s="487" t="s">
        <v>31</v>
      </c>
      <c r="G4" s="489" t="s">
        <v>42</v>
      </c>
      <c r="H4" s="489" t="s">
        <v>0</v>
      </c>
      <c r="I4" s="489" t="s">
        <v>2</v>
      </c>
      <c r="J4" s="489"/>
      <c r="K4" s="489" t="s">
        <v>1</v>
      </c>
      <c r="L4" s="489"/>
      <c r="M4" s="487" t="s">
        <v>44</v>
      </c>
      <c r="N4" s="489" t="s">
        <v>43</v>
      </c>
      <c r="O4" s="495" t="s">
        <v>9</v>
      </c>
      <c r="P4" s="495"/>
      <c r="Q4" s="495"/>
      <c r="R4" s="495"/>
      <c r="S4" s="495" t="s">
        <v>8</v>
      </c>
      <c r="T4" s="495" t="s">
        <v>34</v>
      </c>
      <c r="U4" s="351"/>
      <c r="V4" s="495" t="s">
        <v>9</v>
      </c>
      <c r="W4" s="495"/>
      <c r="X4" s="495"/>
      <c r="Y4" s="495"/>
      <c r="Z4" s="495" t="s">
        <v>8</v>
      </c>
      <c r="AA4" s="495" t="s">
        <v>34</v>
      </c>
      <c r="AB4" s="351"/>
      <c r="AC4" s="495" t="s">
        <v>9</v>
      </c>
      <c r="AD4" s="495"/>
      <c r="AE4" s="495"/>
      <c r="AF4" s="495"/>
      <c r="AG4" s="495" t="s">
        <v>8</v>
      </c>
      <c r="AH4" s="495" t="s">
        <v>34</v>
      </c>
      <c r="AI4" s="351"/>
      <c r="AJ4" s="495" t="s">
        <v>9</v>
      </c>
      <c r="AK4" s="495"/>
      <c r="AL4" s="495"/>
      <c r="AM4" s="495"/>
      <c r="AN4" s="495" t="s">
        <v>8</v>
      </c>
      <c r="AO4" s="495" t="s">
        <v>34</v>
      </c>
      <c r="AP4" s="351"/>
      <c r="AQ4" s="495" t="s">
        <v>9</v>
      </c>
      <c r="AR4" s="495"/>
      <c r="AS4" s="495"/>
      <c r="AT4" s="495"/>
      <c r="AU4" s="495" t="s">
        <v>8</v>
      </c>
      <c r="AV4" s="495" t="s">
        <v>34</v>
      </c>
      <c r="AW4" s="351"/>
      <c r="AX4" s="495" t="s">
        <v>9</v>
      </c>
      <c r="AY4" s="495"/>
      <c r="AZ4" s="495"/>
      <c r="BA4" s="495"/>
      <c r="BB4" s="495" t="s">
        <v>8</v>
      </c>
      <c r="BC4" s="495" t="s">
        <v>34</v>
      </c>
      <c r="BD4" s="351"/>
      <c r="BE4" s="495" t="s">
        <v>9</v>
      </c>
      <c r="BF4" s="495"/>
      <c r="BG4" s="495"/>
      <c r="BH4" s="495"/>
      <c r="BI4" s="495" t="s">
        <v>8</v>
      </c>
      <c r="BJ4" s="495" t="s">
        <v>34</v>
      </c>
      <c r="BK4" s="351"/>
      <c r="BL4" s="495" t="s">
        <v>9</v>
      </c>
      <c r="BM4" s="495"/>
      <c r="BN4" s="495"/>
      <c r="BO4" s="495"/>
      <c r="BP4" s="495" t="s">
        <v>8</v>
      </c>
      <c r="BQ4" s="495" t="s">
        <v>34</v>
      </c>
      <c r="BR4" s="351"/>
      <c r="BS4" s="495" t="s">
        <v>9</v>
      </c>
      <c r="BT4" s="495"/>
      <c r="BU4" s="495"/>
      <c r="BV4" s="495"/>
      <c r="BW4" s="495" t="s">
        <v>8</v>
      </c>
      <c r="BX4" s="495" t="s">
        <v>34</v>
      </c>
      <c r="BY4" s="351"/>
      <c r="BZ4" s="495" t="s">
        <v>9</v>
      </c>
      <c r="CA4" s="495"/>
      <c r="CB4" s="495"/>
      <c r="CC4" s="495"/>
      <c r="CD4" s="495" t="s">
        <v>8</v>
      </c>
      <c r="CE4" s="495" t="s">
        <v>34</v>
      </c>
      <c r="CF4" s="351"/>
      <c r="CG4" s="495" t="s">
        <v>9</v>
      </c>
      <c r="CH4" s="495"/>
      <c r="CI4" s="495"/>
      <c r="CJ4" s="495"/>
      <c r="CK4" s="495" t="s">
        <v>8</v>
      </c>
      <c r="CL4" s="502" t="s">
        <v>34</v>
      </c>
      <c r="CM4" s="399"/>
    </row>
    <row r="5" spans="1:95" s="400" customFormat="1" ht="24.75" customHeight="1" thickBot="1" x14ac:dyDescent="0.3">
      <c r="A5" s="405"/>
      <c r="B5" s="488"/>
      <c r="C5" s="488"/>
      <c r="D5" s="488"/>
      <c r="E5" s="488"/>
      <c r="F5" s="488"/>
      <c r="G5" s="490"/>
      <c r="H5" s="490"/>
      <c r="I5" s="344" t="s">
        <v>6</v>
      </c>
      <c r="J5" s="344" t="s">
        <v>7</v>
      </c>
      <c r="K5" s="344" t="s">
        <v>4</v>
      </c>
      <c r="L5" s="344" t="s">
        <v>5</v>
      </c>
      <c r="M5" s="488"/>
      <c r="N5" s="490"/>
      <c r="O5" s="406" t="s">
        <v>10</v>
      </c>
      <c r="P5" s="348" t="s">
        <v>12</v>
      </c>
      <c r="Q5" s="348" t="s">
        <v>13</v>
      </c>
      <c r="R5" s="348" t="s">
        <v>11</v>
      </c>
      <c r="S5" s="499"/>
      <c r="T5" s="499"/>
      <c r="U5" s="348"/>
      <c r="V5" s="348" t="s">
        <v>10</v>
      </c>
      <c r="W5" s="348" t="s">
        <v>12</v>
      </c>
      <c r="X5" s="348" t="s">
        <v>13</v>
      </c>
      <c r="Y5" s="348" t="s">
        <v>11</v>
      </c>
      <c r="Z5" s="499"/>
      <c r="AA5" s="499"/>
      <c r="AB5" s="348"/>
      <c r="AC5" s="348" t="s">
        <v>10</v>
      </c>
      <c r="AD5" s="348" t="s">
        <v>12</v>
      </c>
      <c r="AE5" s="348" t="s">
        <v>13</v>
      </c>
      <c r="AF5" s="348" t="s">
        <v>11</v>
      </c>
      <c r="AG5" s="499"/>
      <c r="AH5" s="499"/>
      <c r="AI5" s="348"/>
      <c r="AJ5" s="348" t="s">
        <v>10</v>
      </c>
      <c r="AK5" s="348" t="s">
        <v>12</v>
      </c>
      <c r="AL5" s="348" t="s">
        <v>13</v>
      </c>
      <c r="AM5" s="348" t="s">
        <v>11</v>
      </c>
      <c r="AN5" s="499"/>
      <c r="AO5" s="499"/>
      <c r="AP5" s="348"/>
      <c r="AQ5" s="348" t="s">
        <v>10</v>
      </c>
      <c r="AR5" s="348" t="s">
        <v>12</v>
      </c>
      <c r="AS5" s="348" t="s">
        <v>13</v>
      </c>
      <c r="AT5" s="348" t="s">
        <v>11</v>
      </c>
      <c r="AU5" s="499"/>
      <c r="AV5" s="499"/>
      <c r="AW5" s="348"/>
      <c r="AX5" s="348" t="s">
        <v>10</v>
      </c>
      <c r="AY5" s="348" t="s">
        <v>12</v>
      </c>
      <c r="AZ5" s="348" t="s">
        <v>13</v>
      </c>
      <c r="BA5" s="348" t="s">
        <v>11</v>
      </c>
      <c r="BB5" s="499"/>
      <c r="BC5" s="499"/>
      <c r="BD5" s="348"/>
      <c r="BE5" s="348" t="s">
        <v>10</v>
      </c>
      <c r="BF5" s="348" t="s">
        <v>12</v>
      </c>
      <c r="BG5" s="348" t="s">
        <v>13</v>
      </c>
      <c r="BH5" s="348" t="s">
        <v>11</v>
      </c>
      <c r="BI5" s="499"/>
      <c r="BJ5" s="499"/>
      <c r="BK5" s="348"/>
      <c r="BL5" s="348" t="s">
        <v>10</v>
      </c>
      <c r="BM5" s="348" t="s">
        <v>12</v>
      </c>
      <c r="BN5" s="348" t="s">
        <v>13</v>
      </c>
      <c r="BO5" s="348" t="s">
        <v>11</v>
      </c>
      <c r="BP5" s="499"/>
      <c r="BQ5" s="499"/>
      <c r="BR5" s="348"/>
      <c r="BS5" s="348" t="s">
        <v>10</v>
      </c>
      <c r="BT5" s="348" t="s">
        <v>12</v>
      </c>
      <c r="BU5" s="348" t="s">
        <v>13</v>
      </c>
      <c r="BV5" s="348" t="s">
        <v>11</v>
      </c>
      <c r="BW5" s="499"/>
      <c r="BX5" s="499"/>
      <c r="BY5" s="348"/>
      <c r="BZ5" s="348" t="s">
        <v>10</v>
      </c>
      <c r="CA5" s="348" t="s">
        <v>12</v>
      </c>
      <c r="CB5" s="348" t="s">
        <v>13</v>
      </c>
      <c r="CC5" s="348" t="s">
        <v>11</v>
      </c>
      <c r="CD5" s="499"/>
      <c r="CE5" s="499"/>
      <c r="CF5" s="348"/>
      <c r="CG5" s="348" t="s">
        <v>10</v>
      </c>
      <c r="CH5" s="348" t="s">
        <v>12</v>
      </c>
      <c r="CI5" s="348" t="s">
        <v>13</v>
      </c>
      <c r="CJ5" s="348" t="s">
        <v>11</v>
      </c>
      <c r="CK5" s="499"/>
      <c r="CL5" s="503"/>
      <c r="CM5" s="399"/>
      <c r="CQ5" s="400" t="s">
        <v>92</v>
      </c>
    </row>
    <row r="6" spans="1:95" s="61" customFormat="1" ht="16.5" customHeight="1" thickBot="1" x14ac:dyDescent="0.3">
      <c r="A6" s="410"/>
      <c r="B6" s="486" t="s">
        <v>39</v>
      </c>
      <c r="C6" s="486"/>
      <c r="D6" s="486"/>
      <c r="E6" s="486"/>
      <c r="F6" s="486"/>
      <c r="G6" s="486"/>
      <c r="H6" s="486"/>
      <c r="I6" s="486"/>
      <c r="J6" s="486"/>
      <c r="K6" s="486"/>
      <c r="L6" s="486"/>
      <c r="M6" s="486"/>
      <c r="N6" s="486"/>
      <c r="O6" s="411"/>
      <c r="P6" s="16"/>
      <c r="Q6" s="16"/>
      <c r="R6" s="16"/>
      <c r="S6" s="16"/>
      <c r="T6" s="16"/>
      <c r="U6" s="16"/>
      <c r="V6" s="16"/>
      <c r="W6" s="16"/>
      <c r="X6" s="16"/>
      <c r="Y6" s="403"/>
      <c r="Z6" s="16"/>
      <c r="AA6" s="403"/>
      <c r="AB6" s="394"/>
      <c r="AC6" s="402"/>
      <c r="AD6" s="16"/>
      <c r="AE6" s="16"/>
      <c r="AF6" s="403"/>
      <c r="AG6" s="16"/>
      <c r="AH6" s="403"/>
      <c r="AI6" s="394"/>
      <c r="AJ6" s="402"/>
      <c r="AK6" s="16"/>
      <c r="AL6" s="16"/>
      <c r="AM6" s="403"/>
      <c r="AN6" s="16"/>
      <c r="AO6" s="403"/>
      <c r="AP6" s="394"/>
      <c r="AQ6" s="402"/>
      <c r="AR6" s="16"/>
      <c r="AS6" s="16"/>
      <c r="AT6" s="403"/>
      <c r="AU6" s="16"/>
      <c r="AV6" s="403"/>
      <c r="AW6" s="394"/>
      <c r="AX6" s="402"/>
      <c r="AY6" s="16"/>
      <c r="AZ6" s="16"/>
      <c r="BA6" s="403"/>
      <c r="BB6" s="16"/>
      <c r="BC6" s="403"/>
      <c r="BD6" s="394"/>
      <c r="BE6" s="402"/>
      <c r="BF6" s="16"/>
      <c r="BG6" s="16"/>
      <c r="BH6" s="403"/>
      <c r="BI6" s="16"/>
      <c r="BJ6" s="403"/>
      <c r="BK6" s="394"/>
      <c r="BL6" s="402"/>
      <c r="BM6" s="16"/>
      <c r="BN6" s="16"/>
      <c r="BO6" s="403"/>
      <c r="BP6" s="16"/>
      <c r="BQ6" s="403"/>
      <c r="BR6" s="394"/>
      <c r="BS6" s="402"/>
      <c r="BT6" s="16"/>
      <c r="BU6" s="16"/>
      <c r="BV6" s="403"/>
      <c r="BW6" s="16"/>
      <c r="BX6" s="403"/>
      <c r="BY6" s="394"/>
      <c r="BZ6" s="402"/>
      <c r="CA6" s="16"/>
      <c r="CB6" s="16"/>
      <c r="CC6" s="403"/>
      <c r="CD6" s="16"/>
      <c r="CE6" s="403"/>
      <c r="CF6" s="394"/>
      <c r="CG6" s="402"/>
      <c r="CH6" s="16"/>
      <c r="CI6" s="16"/>
      <c r="CJ6" s="403"/>
      <c r="CK6" s="16"/>
      <c r="CL6" s="403"/>
      <c r="CM6" s="395"/>
    </row>
    <row r="7" spans="1:95" s="61" customFormat="1" ht="55.5" customHeight="1" x14ac:dyDescent="0.25">
      <c r="A7" s="479"/>
      <c r="B7" s="474">
        <v>1.1000000000000001</v>
      </c>
      <c r="C7" s="478" t="s">
        <v>440</v>
      </c>
      <c r="D7" s="474" t="s">
        <v>443</v>
      </c>
      <c r="E7" s="478" t="s">
        <v>441</v>
      </c>
      <c r="F7" s="449" t="s">
        <v>103</v>
      </c>
      <c r="G7" s="452" t="s">
        <v>408</v>
      </c>
      <c r="H7" s="449" t="s">
        <v>411</v>
      </c>
      <c r="I7" s="446">
        <v>42767</v>
      </c>
      <c r="J7" s="446">
        <v>43100</v>
      </c>
      <c r="K7" s="447" t="s">
        <v>412</v>
      </c>
      <c r="L7" s="447" t="s">
        <v>413</v>
      </c>
      <c r="M7" s="447" t="s">
        <v>414</v>
      </c>
      <c r="N7" s="447" t="s">
        <v>415</v>
      </c>
      <c r="O7" s="434"/>
      <c r="P7" s="435"/>
      <c r="Q7" s="435"/>
      <c r="R7" s="435"/>
      <c r="S7" s="435"/>
      <c r="T7" s="435"/>
      <c r="U7" s="435"/>
      <c r="V7" s="435"/>
      <c r="W7" s="435"/>
      <c r="X7" s="435"/>
      <c r="Y7" s="435"/>
      <c r="Z7" s="435"/>
      <c r="AA7" s="435"/>
      <c r="AB7" s="436"/>
      <c r="AC7" s="435"/>
      <c r="AD7" s="435"/>
      <c r="AE7" s="435"/>
      <c r="AF7" s="435"/>
      <c r="AG7" s="435"/>
      <c r="AH7" s="435"/>
      <c r="AI7" s="436"/>
      <c r="AJ7" s="435"/>
      <c r="AK7" s="435"/>
      <c r="AL7" s="435"/>
      <c r="AM7" s="435"/>
      <c r="AN7" s="435"/>
      <c r="AO7" s="435"/>
      <c r="AP7" s="436"/>
      <c r="AQ7" s="435"/>
      <c r="AR7" s="435"/>
      <c r="AS7" s="435"/>
      <c r="AT7" s="435"/>
      <c r="AU7" s="435"/>
      <c r="AV7" s="435"/>
      <c r="AW7" s="436"/>
      <c r="AX7" s="435"/>
      <c r="AY7" s="435"/>
      <c r="AZ7" s="435"/>
      <c r="BA7" s="435"/>
      <c r="BB7" s="435"/>
      <c r="BC7" s="435"/>
      <c r="BD7" s="436"/>
      <c r="BE7" s="435"/>
      <c r="BF7" s="435"/>
      <c r="BG7" s="435"/>
      <c r="BH7" s="435"/>
      <c r="BI7" s="435"/>
      <c r="BJ7" s="435"/>
      <c r="BK7" s="436"/>
      <c r="BL7" s="435"/>
      <c r="BM7" s="435"/>
      <c r="BN7" s="435"/>
      <c r="BO7" s="435"/>
      <c r="BP7" s="435"/>
      <c r="BQ7" s="435"/>
      <c r="BR7" s="436"/>
      <c r="BS7" s="435"/>
      <c r="BT7" s="435"/>
      <c r="BU7" s="435"/>
      <c r="BV7" s="435"/>
      <c r="BW7" s="435"/>
      <c r="BX7" s="435"/>
      <c r="BY7" s="436"/>
      <c r="BZ7" s="435"/>
      <c r="CA7" s="435"/>
      <c r="CB7" s="435"/>
      <c r="CC7" s="435"/>
      <c r="CD7" s="435"/>
      <c r="CE7" s="435"/>
      <c r="CF7" s="436"/>
      <c r="CG7" s="435"/>
      <c r="CH7" s="435"/>
      <c r="CI7" s="435"/>
      <c r="CJ7" s="435"/>
      <c r="CK7" s="435"/>
      <c r="CL7" s="437"/>
      <c r="CM7" s="395"/>
    </row>
    <row r="8" spans="1:95" s="61" customFormat="1" ht="64.5" customHeight="1" x14ac:dyDescent="0.25">
      <c r="A8" s="479"/>
      <c r="B8" s="475"/>
      <c r="C8" s="478"/>
      <c r="D8" s="475"/>
      <c r="E8" s="478"/>
      <c r="F8" s="449" t="s">
        <v>110</v>
      </c>
      <c r="G8" s="433" t="s">
        <v>409</v>
      </c>
      <c r="H8" s="447" t="s">
        <v>416</v>
      </c>
      <c r="I8" s="446">
        <v>42767</v>
      </c>
      <c r="J8" s="446">
        <v>43100</v>
      </c>
      <c r="K8" s="447" t="s">
        <v>417</v>
      </c>
      <c r="L8" s="447" t="s">
        <v>418</v>
      </c>
      <c r="M8" s="447" t="s">
        <v>414</v>
      </c>
      <c r="N8" s="447" t="s">
        <v>430</v>
      </c>
      <c r="O8" s="430"/>
      <c r="P8" s="431"/>
      <c r="Q8" s="431"/>
      <c r="R8" s="431"/>
      <c r="S8" s="431"/>
      <c r="T8" s="431"/>
      <c r="U8" s="431"/>
      <c r="V8" s="431"/>
      <c r="W8" s="431"/>
      <c r="X8" s="431"/>
      <c r="Y8" s="431"/>
      <c r="Z8" s="431"/>
      <c r="AA8" s="431"/>
      <c r="AB8" s="432"/>
      <c r="AC8" s="431"/>
      <c r="AD8" s="431"/>
      <c r="AE8" s="431"/>
      <c r="AF8" s="431"/>
      <c r="AG8" s="431"/>
      <c r="AH8" s="431"/>
      <c r="AI8" s="432"/>
      <c r="AJ8" s="431"/>
      <c r="AK8" s="431"/>
      <c r="AL8" s="431"/>
      <c r="AM8" s="431"/>
      <c r="AN8" s="431"/>
      <c r="AO8" s="431"/>
      <c r="AP8" s="432"/>
      <c r="AQ8" s="431"/>
      <c r="AR8" s="431"/>
      <c r="AS8" s="431"/>
      <c r="AT8" s="431"/>
      <c r="AU8" s="431"/>
      <c r="AV8" s="431"/>
      <c r="AW8" s="432"/>
      <c r="AX8" s="431"/>
      <c r="AY8" s="431"/>
      <c r="AZ8" s="431"/>
      <c r="BA8" s="431"/>
      <c r="BB8" s="431"/>
      <c r="BC8" s="431"/>
      <c r="BD8" s="432"/>
      <c r="BE8" s="431"/>
      <c r="BF8" s="431"/>
      <c r="BG8" s="431"/>
      <c r="BH8" s="431"/>
      <c r="BI8" s="431"/>
      <c r="BJ8" s="431"/>
      <c r="BK8" s="432"/>
      <c r="BL8" s="431"/>
      <c r="BM8" s="431"/>
      <c r="BN8" s="431"/>
      <c r="BO8" s="431"/>
      <c r="BP8" s="431"/>
      <c r="BQ8" s="431"/>
      <c r="BR8" s="432"/>
      <c r="BS8" s="431"/>
      <c r="BT8" s="431"/>
      <c r="BU8" s="431"/>
      <c r="BV8" s="431"/>
      <c r="BW8" s="431"/>
      <c r="BX8" s="431"/>
      <c r="BY8" s="432"/>
      <c r="BZ8" s="431"/>
      <c r="CA8" s="431"/>
      <c r="CB8" s="431"/>
      <c r="CC8" s="431"/>
      <c r="CD8" s="431"/>
      <c r="CE8" s="431"/>
      <c r="CF8" s="432"/>
      <c r="CG8" s="431"/>
      <c r="CH8" s="431"/>
      <c r="CI8" s="431"/>
      <c r="CJ8" s="431"/>
      <c r="CK8" s="431"/>
      <c r="CL8" s="438"/>
      <c r="CM8" s="395"/>
    </row>
    <row r="9" spans="1:95" s="61" customFormat="1" ht="81.75" customHeight="1" x14ac:dyDescent="0.25">
      <c r="A9" s="479"/>
      <c r="B9" s="475"/>
      <c r="C9" s="478"/>
      <c r="D9" s="476"/>
      <c r="E9" s="478"/>
      <c r="F9" s="449" t="s">
        <v>116</v>
      </c>
      <c r="G9" s="433" t="s">
        <v>410</v>
      </c>
      <c r="H9" s="461" t="s">
        <v>419</v>
      </c>
      <c r="I9" s="446">
        <v>42767</v>
      </c>
      <c r="J9" s="446">
        <v>43100</v>
      </c>
      <c r="K9" s="447" t="s">
        <v>421</v>
      </c>
      <c r="L9" s="447" t="s">
        <v>420</v>
      </c>
      <c r="M9" s="447" t="s">
        <v>431</v>
      </c>
      <c r="N9" s="447" t="s">
        <v>432</v>
      </c>
      <c r="O9" s="439"/>
      <c r="P9" s="440"/>
      <c r="Q9" s="440"/>
      <c r="R9" s="440"/>
      <c r="S9" s="440"/>
      <c r="T9" s="440"/>
      <c r="U9" s="440"/>
      <c r="V9" s="440"/>
      <c r="W9" s="440"/>
      <c r="X9" s="440"/>
      <c r="Y9" s="440"/>
      <c r="Z9" s="440"/>
      <c r="AA9" s="440"/>
      <c r="AB9" s="441"/>
      <c r="AC9" s="440"/>
      <c r="AD9" s="440"/>
      <c r="AE9" s="440"/>
      <c r="AF9" s="440"/>
      <c r="AG9" s="440"/>
      <c r="AH9" s="440"/>
      <c r="AI9" s="441"/>
      <c r="AJ9" s="440"/>
      <c r="AK9" s="440"/>
      <c r="AL9" s="440"/>
      <c r="AM9" s="440"/>
      <c r="AN9" s="440"/>
      <c r="AO9" s="440"/>
      <c r="AP9" s="441"/>
      <c r="AQ9" s="440"/>
      <c r="AR9" s="440"/>
      <c r="AS9" s="440"/>
      <c r="AT9" s="440"/>
      <c r="AU9" s="440"/>
      <c r="AV9" s="440"/>
      <c r="AW9" s="441"/>
      <c r="AX9" s="440"/>
      <c r="AY9" s="440"/>
      <c r="AZ9" s="440"/>
      <c r="BA9" s="440"/>
      <c r="BB9" s="440"/>
      <c r="BC9" s="440"/>
      <c r="BD9" s="441"/>
      <c r="BE9" s="440"/>
      <c r="BF9" s="440"/>
      <c r="BG9" s="440"/>
      <c r="BH9" s="440"/>
      <c r="BI9" s="440"/>
      <c r="BJ9" s="440"/>
      <c r="BK9" s="441"/>
      <c r="BL9" s="440"/>
      <c r="BM9" s="440"/>
      <c r="BN9" s="440"/>
      <c r="BO9" s="440"/>
      <c r="BP9" s="440"/>
      <c r="BQ9" s="440"/>
      <c r="BR9" s="441"/>
      <c r="BS9" s="440"/>
      <c r="BT9" s="440"/>
      <c r="BU9" s="440"/>
      <c r="BV9" s="440"/>
      <c r="BW9" s="440"/>
      <c r="BX9" s="440"/>
      <c r="BY9" s="441"/>
      <c r="BZ9" s="440"/>
      <c r="CA9" s="440"/>
      <c r="CB9" s="440"/>
      <c r="CC9" s="440"/>
      <c r="CD9" s="440"/>
      <c r="CE9" s="440"/>
      <c r="CF9" s="441"/>
      <c r="CG9" s="440"/>
      <c r="CH9" s="440"/>
      <c r="CI9" s="440"/>
      <c r="CJ9" s="440"/>
      <c r="CK9" s="440"/>
      <c r="CL9" s="442"/>
      <c r="CM9" s="395"/>
    </row>
    <row r="10" spans="1:95" s="49" customFormat="1" ht="45" x14ac:dyDescent="0.25">
      <c r="A10" s="479"/>
      <c r="B10" s="475"/>
      <c r="C10" s="478"/>
      <c r="D10" s="474" t="s">
        <v>444</v>
      </c>
      <c r="E10" s="478" t="s">
        <v>442</v>
      </c>
      <c r="F10" s="477" t="s">
        <v>445</v>
      </c>
      <c r="G10" s="433" t="s">
        <v>423</v>
      </c>
      <c r="H10" s="433" t="s">
        <v>422</v>
      </c>
      <c r="I10" s="446">
        <v>42767</v>
      </c>
      <c r="J10" s="446">
        <v>43100</v>
      </c>
      <c r="K10" s="447" t="s">
        <v>421</v>
      </c>
      <c r="L10" s="447" t="s">
        <v>424</v>
      </c>
      <c r="M10" s="447" t="s">
        <v>433</v>
      </c>
      <c r="N10" s="447" t="s">
        <v>434</v>
      </c>
      <c r="O10" s="430"/>
      <c r="P10" s="431"/>
      <c r="Q10" s="431"/>
      <c r="R10" s="431"/>
      <c r="S10" s="431"/>
      <c r="T10" s="431"/>
      <c r="U10" s="431"/>
      <c r="V10" s="431"/>
      <c r="W10" s="431"/>
      <c r="X10" s="431"/>
      <c r="Y10" s="431"/>
      <c r="Z10" s="431"/>
      <c r="AA10" s="431"/>
      <c r="AB10" s="432"/>
      <c r="AC10" s="431"/>
      <c r="AD10" s="431"/>
      <c r="AE10" s="431"/>
      <c r="AF10" s="431"/>
      <c r="AG10" s="431"/>
      <c r="AH10" s="431"/>
      <c r="AI10" s="432"/>
      <c r="AJ10" s="431"/>
      <c r="AK10" s="431"/>
      <c r="AL10" s="431"/>
      <c r="AM10" s="431"/>
      <c r="AN10" s="431"/>
      <c r="AO10" s="431"/>
      <c r="AP10" s="432"/>
      <c r="AQ10" s="431"/>
      <c r="AR10" s="431"/>
      <c r="AS10" s="431"/>
      <c r="AT10" s="431"/>
      <c r="AU10" s="431"/>
      <c r="AV10" s="431"/>
      <c r="AW10" s="432"/>
      <c r="AX10" s="431"/>
      <c r="AY10" s="431"/>
      <c r="AZ10" s="431"/>
      <c r="BA10" s="431"/>
      <c r="BB10" s="431"/>
      <c r="BC10" s="431"/>
      <c r="BD10" s="432"/>
      <c r="BE10" s="431"/>
      <c r="BF10" s="431"/>
      <c r="BG10" s="431"/>
      <c r="BH10" s="431"/>
      <c r="BI10" s="431"/>
      <c r="BJ10" s="431"/>
      <c r="BK10" s="432"/>
      <c r="BL10" s="431"/>
      <c r="BM10" s="431"/>
      <c r="BN10" s="431"/>
      <c r="BO10" s="431"/>
      <c r="BP10" s="431"/>
      <c r="BQ10" s="431"/>
      <c r="BR10" s="432"/>
      <c r="BS10" s="431"/>
      <c r="BT10" s="431"/>
      <c r="BU10" s="431"/>
      <c r="BV10" s="431"/>
      <c r="BW10" s="431"/>
      <c r="BX10" s="431"/>
      <c r="BY10" s="432"/>
      <c r="BZ10" s="431"/>
      <c r="CA10" s="431"/>
      <c r="CB10" s="431"/>
      <c r="CC10" s="431"/>
      <c r="CD10" s="431"/>
      <c r="CE10" s="431"/>
      <c r="CF10" s="432"/>
      <c r="CG10" s="431"/>
      <c r="CH10" s="431"/>
      <c r="CI10" s="431"/>
      <c r="CJ10" s="431"/>
      <c r="CK10" s="431"/>
      <c r="CL10" s="438"/>
      <c r="CM10" s="448"/>
    </row>
    <row r="11" spans="1:95" s="16" customFormat="1" ht="73.150000000000006" customHeight="1" x14ac:dyDescent="0.25">
      <c r="A11" s="479"/>
      <c r="B11" s="475"/>
      <c r="C11" s="478"/>
      <c r="D11" s="475"/>
      <c r="E11" s="478"/>
      <c r="F11" s="477"/>
      <c r="G11" s="433" t="s">
        <v>425</v>
      </c>
      <c r="H11" s="433" t="s">
        <v>426</v>
      </c>
      <c r="I11" s="446">
        <v>42767</v>
      </c>
      <c r="J11" s="446">
        <v>43100</v>
      </c>
      <c r="K11" s="447" t="s">
        <v>427</v>
      </c>
      <c r="L11" s="447" t="s">
        <v>428</v>
      </c>
      <c r="M11" s="447" t="s">
        <v>429</v>
      </c>
      <c r="N11" s="447" t="s">
        <v>122</v>
      </c>
      <c r="O11" s="430"/>
      <c r="P11" s="431"/>
      <c r="Q11" s="431"/>
      <c r="R11" s="431"/>
      <c r="S11" s="431"/>
      <c r="T11" s="431"/>
      <c r="U11" s="431"/>
      <c r="V11" s="431"/>
      <c r="W11" s="431"/>
      <c r="X11" s="431"/>
      <c r="Y11" s="431"/>
      <c r="Z11" s="431"/>
      <c r="AA11" s="431"/>
      <c r="AB11" s="432"/>
      <c r="AC11" s="431"/>
      <c r="AD11" s="431"/>
      <c r="AE11" s="431"/>
      <c r="AF11" s="431"/>
      <c r="AG11" s="431"/>
      <c r="AH11" s="431"/>
      <c r="AI11" s="432"/>
      <c r="AJ11" s="431"/>
      <c r="AK11" s="431"/>
      <c r="AL11" s="431"/>
      <c r="AM11" s="431"/>
      <c r="AN11" s="431"/>
      <c r="AO11" s="431"/>
      <c r="AP11" s="432"/>
      <c r="AQ11" s="431"/>
      <c r="AR11" s="431"/>
      <c r="AS11" s="431"/>
      <c r="AT11" s="431"/>
      <c r="AU11" s="431"/>
      <c r="AV11" s="431"/>
      <c r="AW11" s="432"/>
      <c r="AX11" s="431"/>
      <c r="AY11" s="431"/>
      <c r="AZ11" s="431"/>
      <c r="BA11" s="431"/>
      <c r="BB11" s="431"/>
      <c r="BC11" s="431"/>
      <c r="BD11" s="432"/>
      <c r="BE11" s="431"/>
      <c r="BF11" s="431"/>
      <c r="BG11" s="431"/>
      <c r="BH11" s="431"/>
      <c r="BI11" s="431"/>
      <c r="BJ11" s="431"/>
      <c r="BK11" s="432"/>
      <c r="BL11" s="431"/>
      <c r="BM11" s="431"/>
      <c r="BN11" s="431"/>
      <c r="BO11" s="431"/>
      <c r="BP11" s="431"/>
      <c r="BQ11" s="431"/>
      <c r="BR11" s="432"/>
      <c r="BS11" s="431"/>
      <c r="BT11" s="431"/>
      <c r="BU11" s="431"/>
      <c r="BV11" s="431"/>
      <c r="BW11" s="431"/>
      <c r="BX11" s="431"/>
      <c r="BY11" s="432"/>
      <c r="BZ11" s="431"/>
      <c r="CA11" s="431"/>
      <c r="CB11" s="431"/>
      <c r="CC11" s="431"/>
      <c r="CD11" s="431"/>
      <c r="CE11" s="431"/>
      <c r="CF11" s="432"/>
      <c r="CG11" s="431"/>
      <c r="CH11" s="431"/>
      <c r="CI11" s="431"/>
      <c r="CJ11" s="431"/>
      <c r="CK11" s="431"/>
      <c r="CL11" s="438"/>
      <c r="CM11" s="121"/>
    </row>
    <row r="12" spans="1:95" s="451" customFormat="1" ht="57.75" customHeight="1" x14ac:dyDescent="0.25">
      <c r="A12" s="479"/>
      <c r="B12" s="476"/>
      <c r="C12" s="478"/>
      <c r="D12" s="476"/>
      <c r="E12" s="478"/>
      <c r="F12" s="477"/>
      <c r="G12" s="433" t="s">
        <v>435</v>
      </c>
      <c r="H12" s="449" t="s">
        <v>436</v>
      </c>
      <c r="I12" s="446">
        <v>42767</v>
      </c>
      <c r="J12" s="446">
        <v>43100</v>
      </c>
      <c r="K12" s="447" t="s">
        <v>437</v>
      </c>
      <c r="L12" s="447" t="s">
        <v>438</v>
      </c>
      <c r="M12" s="447" t="s">
        <v>439</v>
      </c>
      <c r="N12" s="447" t="s">
        <v>122</v>
      </c>
      <c r="O12" s="430"/>
      <c r="P12" s="431"/>
      <c r="Q12" s="431"/>
      <c r="R12" s="431"/>
      <c r="S12" s="431"/>
      <c r="T12" s="431"/>
      <c r="U12" s="431"/>
      <c r="V12" s="431"/>
      <c r="W12" s="431"/>
      <c r="X12" s="431"/>
      <c r="Y12" s="431"/>
      <c r="Z12" s="431"/>
      <c r="AA12" s="431"/>
      <c r="AB12" s="432"/>
      <c r="AC12" s="431"/>
      <c r="AD12" s="431"/>
      <c r="AE12" s="431"/>
      <c r="AF12" s="431"/>
      <c r="AG12" s="431"/>
      <c r="AH12" s="431"/>
      <c r="AI12" s="432"/>
      <c r="AJ12" s="431"/>
      <c r="AK12" s="431"/>
      <c r="AL12" s="431"/>
      <c r="AM12" s="431"/>
      <c r="AN12" s="431"/>
      <c r="AO12" s="431"/>
      <c r="AP12" s="432"/>
      <c r="AQ12" s="431"/>
      <c r="AR12" s="431"/>
      <c r="AS12" s="431"/>
      <c r="AT12" s="431"/>
      <c r="AU12" s="431"/>
      <c r="AV12" s="431"/>
      <c r="AW12" s="432"/>
      <c r="AX12" s="431"/>
      <c r="AY12" s="431"/>
      <c r="AZ12" s="431"/>
      <c r="BA12" s="431"/>
      <c r="BB12" s="431"/>
      <c r="BC12" s="431"/>
      <c r="BD12" s="432"/>
      <c r="BE12" s="431"/>
      <c r="BF12" s="431"/>
      <c r="BG12" s="431"/>
      <c r="BH12" s="431"/>
      <c r="BI12" s="431"/>
      <c r="BJ12" s="431"/>
      <c r="BK12" s="432"/>
      <c r="BL12" s="431"/>
      <c r="BM12" s="431"/>
      <c r="BN12" s="431"/>
      <c r="BO12" s="431"/>
      <c r="BP12" s="431"/>
      <c r="BQ12" s="431"/>
      <c r="BR12" s="432"/>
      <c r="BS12" s="431"/>
      <c r="BT12" s="431"/>
      <c r="BU12" s="431"/>
      <c r="BV12" s="431"/>
      <c r="BW12" s="431"/>
      <c r="BX12" s="431"/>
      <c r="BY12" s="432"/>
      <c r="BZ12" s="431"/>
      <c r="CA12" s="431"/>
      <c r="CB12" s="431"/>
      <c r="CC12" s="431"/>
      <c r="CD12" s="431"/>
      <c r="CE12" s="431"/>
      <c r="CF12" s="432"/>
      <c r="CG12" s="431"/>
      <c r="CH12" s="431"/>
      <c r="CI12" s="431"/>
      <c r="CJ12" s="431"/>
      <c r="CK12" s="431"/>
      <c r="CL12" s="438"/>
      <c r="CM12" s="450"/>
    </row>
    <row r="13" spans="1:95" s="234" customFormat="1" ht="98.25" customHeight="1" x14ac:dyDescent="0.25">
      <c r="A13" s="453">
        <v>1</v>
      </c>
      <c r="B13" s="471" t="s">
        <v>446</v>
      </c>
      <c r="C13" s="482" t="s">
        <v>96</v>
      </c>
      <c r="D13" s="472" t="s">
        <v>447</v>
      </c>
      <c r="E13" s="482" t="s">
        <v>402</v>
      </c>
      <c r="F13" s="232" t="s">
        <v>138</v>
      </c>
      <c r="G13" s="412" t="s">
        <v>97</v>
      </c>
      <c r="H13" s="412" t="s">
        <v>98</v>
      </c>
      <c r="I13" s="413">
        <v>42780</v>
      </c>
      <c r="J13" s="413">
        <v>42825</v>
      </c>
      <c r="K13" s="412" t="s">
        <v>99</v>
      </c>
      <c r="L13" s="412" t="s">
        <v>100</v>
      </c>
      <c r="M13" s="412" t="s">
        <v>101</v>
      </c>
      <c r="N13" s="412" t="s">
        <v>102</v>
      </c>
      <c r="O13" s="217"/>
      <c r="P13" s="414"/>
      <c r="Q13" s="415"/>
      <c r="R13" s="416"/>
      <c r="S13" s="337"/>
      <c r="T13" s="417" t="str">
        <f>+IF(R13&lt;$S$3,"NO CUMPLE META","SI CUMPLE META")</f>
        <v>NO CUMPLE META</v>
      </c>
      <c r="U13" s="418"/>
      <c r="V13" s="419"/>
      <c r="W13" s="419"/>
      <c r="X13" s="419"/>
      <c r="Y13" s="420"/>
      <c r="Z13" s="337"/>
      <c r="AA13" s="417" t="str">
        <f>+IF(Y13&lt;$Z$3,"NO CUMPLE META","SI CUMPLE META")</f>
        <v>NO CUMPLE META</v>
      </c>
      <c r="AB13" s="418"/>
      <c r="AC13" s="225"/>
      <c r="AD13" s="419"/>
      <c r="AE13" s="419"/>
      <c r="AF13" s="420"/>
      <c r="AG13" s="338"/>
      <c r="AH13" s="417" t="str">
        <f>+IF(AF13&lt;$Z$3,"NO CUMPLE META","SI CUMPLE META")</f>
        <v>NO CUMPLE META</v>
      </c>
      <c r="AI13" s="418"/>
      <c r="AJ13" s="225"/>
      <c r="AK13" s="419"/>
      <c r="AL13" s="419"/>
      <c r="AM13" s="420"/>
      <c r="AN13" s="338"/>
      <c r="AO13" s="417" t="str">
        <f>+IF(AM13&lt;$AN$3,"NO CUMPLE META","SI CUMPLE META")</f>
        <v>NO CUMPLE META</v>
      </c>
      <c r="AP13" s="421"/>
      <c r="AQ13" s="225"/>
      <c r="AR13" s="419"/>
      <c r="AS13" s="419"/>
      <c r="AT13" s="420"/>
      <c r="AU13" s="338"/>
      <c r="AV13" s="417" t="str">
        <f>+IF(AT13&lt;$AU$3,"NO CUMPLE META","SI CUMPLE META")</f>
        <v>NO CUMPLE META</v>
      </c>
      <c r="AW13" s="422"/>
      <c r="AX13" s="228"/>
      <c r="AY13" s="423"/>
      <c r="AZ13" s="424"/>
      <c r="BA13" s="425"/>
      <c r="BB13" s="426"/>
      <c r="BC13" s="427" t="str">
        <f>+IF(BA13&lt;$BB$3,"NO CUMPLE META","SI CUMPLE META")</f>
        <v>NO CUMPLE META</v>
      </c>
      <c r="BD13" s="422"/>
      <c r="BE13" s="228"/>
      <c r="BF13" s="423"/>
      <c r="BG13" s="424"/>
      <c r="BH13" s="425"/>
      <c r="BI13" s="426"/>
      <c r="BJ13" s="427" t="str">
        <f>+IF(BH13&lt;$BI$3,"NO CUMPLE META","SI CUMPLE META")</f>
        <v>NO CUMPLE META</v>
      </c>
      <c r="BK13" s="422"/>
      <c r="BL13" s="228"/>
      <c r="BM13" s="423"/>
      <c r="BN13" s="424"/>
      <c r="BO13" s="425"/>
      <c r="BP13" s="426"/>
      <c r="BQ13" s="427" t="str">
        <f>+IF(BO13&lt;$BP$3,"NO CUMPLE META","SI CUMPLE META")</f>
        <v>NO CUMPLE META</v>
      </c>
      <c r="BR13" s="422"/>
      <c r="BS13" s="237"/>
      <c r="BT13" s="428"/>
      <c r="BU13" s="414"/>
      <c r="BV13" s="416"/>
      <c r="BW13" s="429"/>
      <c r="BX13" s="427" t="str">
        <f>+IF(BV13&lt;$BP$3,"NO CUMPLE META","SI CUMPLE META")</f>
        <v>NO CUMPLE META</v>
      </c>
      <c r="BY13" s="422"/>
      <c r="BZ13" s="228"/>
      <c r="CA13" s="428"/>
      <c r="CB13" s="414"/>
      <c r="CC13" s="425"/>
      <c r="CD13" s="337"/>
      <c r="CE13" s="427" t="str">
        <f>+IF(CC13&lt;$BP$3,"NO CUMPLE META","SI CUMPLE META")</f>
        <v>NO CUMPLE META</v>
      </c>
      <c r="CF13" s="422"/>
      <c r="CG13" s="237"/>
      <c r="CH13" s="428"/>
      <c r="CI13" s="414"/>
      <c r="CJ13" s="425"/>
      <c r="CK13" s="337"/>
      <c r="CL13" s="427" t="str">
        <f>+IF(CJ13&lt;$BP$3,"NO CUMPLE META","SI CUMPLE META")</f>
        <v>NO CUMPLE META</v>
      </c>
      <c r="CM13" s="422">
        <f>+IF(CL13="NO CUMPLE META",1," ")</f>
        <v>1</v>
      </c>
    </row>
    <row r="14" spans="1:95" s="234" customFormat="1" ht="69" customHeight="1" x14ac:dyDescent="0.25">
      <c r="A14" s="215">
        <v>2</v>
      </c>
      <c r="B14" s="472"/>
      <c r="C14" s="482"/>
      <c r="D14" s="472"/>
      <c r="E14" s="482"/>
      <c r="F14" s="232" t="s">
        <v>139</v>
      </c>
      <c r="G14" s="236" t="s">
        <v>104</v>
      </c>
      <c r="H14" s="236" t="s">
        <v>105</v>
      </c>
      <c r="I14" s="300">
        <v>42795</v>
      </c>
      <c r="J14" s="300">
        <v>42853</v>
      </c>
      <c r="K14" s="236" t="s">
        <v>106</v>
      </c>
      <c r="L14" s="236" t="s">
        <v>107</v>
      </c>
      <c r="M14" s="236" t="s">
        <v>108</v>
      </c>
      <c r="N14" s="236" t="s">
        <v>109</v>
      </c>
      <c r="O14" s="217"/>
      <c r="P14" s="218"/>
      <c r="Q14" s="219"/>
      <c r="R14" s="220"/>
      <c r="S14" s="302"/>
      <c r="T14" s="221" t="str">
        <f>+IF(R14&lt;$S$3,"NO CUMPLE META","SI CUMPLE META")</f>
        <v>NO CUMPLE META</v>
      </c>
      <c r="U14" s="222"/>
      <c r="V14" s="223"/>
      <c r="W14" s="223"/>
      <c r="X14" s="223"/>
      <c r="Y14" s="224"/>
      <c r="Z14" s="302"/>
      <c r="AA14" s="221" t="str">
        <f t="shared" ref="AA14:AA24" si="0">+IF(Y14&lt;$Z$3,"NO CUMPLE META","SI CUMPLE META")</f>
        <v>NO CUMPLE META</v>
      </c>
      <c r="AB14" s="222"/>
      <c r="AC14" s="225"/>
      <c r="AD14" s="223"/>
      <c r="AE14" s="223"/>
      <c r="AF14" s="224"/>
      <c r="AG14" s="301"/>
      <c r="AH14" s="221" t="str">
        <f t="shared" ref="AH14:AH24" si="1">+IF(AF14&lt;$Z$3,"NO CUMPLE META","SI CUMPLE META")</f>
        <v>NO CUMPLE META</v>
      </c>
      <c r="AI14" s="222"/>
      <c r="AJ14" s="225"/>
      <c r="AK14" s="223"/>
      <c r="AL14" s="223"/>
      <c r="AM14" s="224"/>
      <c r="AN14" s="301"/>
      <c r="AO14" s="221" t="str">
        <f t="shared" ref="AO14:AO24" si="2">+IF(AM14&lt;$AN$3,"NO CUMPLE META","SI CUMPLE META")</f>
        <v>NO CUMPLE META</v>
      </c>
      <c r="AP14" s="226"/>
      <c r="AQ14" s="225"/>
      <c r="AR14" s="223"/>
      <c r="AS14" s="223"/>
      <c r="AT14" s="224"/>
      <c r="AU14" s="235"/>
      <c r="AV14" s="221" t="str">
        <f t="shared" ref="AV14:AV24" si="3">+IF(AT14&lt;$AU$3,"NO CUMPLE META","SI CUMPLE META")</f>
        <v>NO CUMPLE META</v>
      </c>
      <c r="AW14" s="227"/>
      <c r="AX14" s="228"/>
      <c r="AY14" s="229"/>
      <c r="AZ14" s="230"/>
      <c r="BA14" s="231"/>
      <c r="BB14" s="235"/>
      <c r="BC14" s="233" t="str">
        <f t="shared" ref="BC14:BC24" si="4">+IF(BA14&lt;$BB$3,"NO CUMPLE META","SI CUMPLE META")</f>
        <v>NO CUMPLE META</v>
      </c>
      <c r="BD14" s="227"/>
      <c r="BE14" s="228"/>
      <c r="BF14" s="229"/>
      <c r="BG14" s="218"/>
      <c r="BH14" s="220"/>
      <c r="BI14" s="236"/>
      <c r="BJ14" s="233" t="str">
        <f t="shared" ref="BJ14:BJ24" si="5">+IF(BH14&lt;$BI$3,"NO CUMPLE META","SI CUMPLE META")</f>
        <v>NO CUMPLE META</v>
      </c>
      <c r="BK14" s="381"/>
      <c r="BL14" s="237"/>
      <c r="BM14" s="229"/>
      <c r="BN14" s="218"/>
      <c r="BO14" s="220"/>
      <c r="BP14" s="236"/>
      <c r="BQ14" s="233" t="str">
        <f t="shared" ref="BQ14:BQ24" si="6">+IF(BO14&lt;$BP$3,"NO CUMPLE META","SI CUMPLE META")</f>
        <v>NO CUMPLE META</v>
      </c>
      <c r="BR14" s="381"/>
      <c r="BS14" s="237"/>
      <c r="BT14" s="229"/>
      <c r="BU14" s="218"/>
      <c r="BV14" s="220"/>
      <c r="BW14" s="382"/>
      <c r="BX14" s="233" t="str">
        <f t="shared" ref="BX14:BX24" si="7">+IF(BV14&lt;$BW$3,"NO CUMPLE META","SI CUMPLE META")</f>
        <v>NO CUMPLE META</v>
      </c>
      <c r="BY14" s="227"/>
      <c r="BZ14" s="228"/>
      <c r="CA14" s="229"/>
      <c r="CB14" s="230"/>
      <c r="CC14" s="231"/>
      <c r="CD14" s="236"/>
      <c r="CE14" s="233" t="str">
        <f t="shared" ref="CE14:CE24" si="8">+IF(CC14&lt;$CD$3,"NO CUMPLE META","SI CUMPLE META")</f>
        <v>NO CUMPLE META</v>
      </c>
      <c r="CF14" s="227"/>
      <c r="CG14" s="237"/>
      <c r="CH14" s="238"/>
      <c r="CI14" s="218"/>
      <c r="CJ14" s="220"/>
      <c r="CK14" s="236"/>
      <c r="CL14" s="233" t="str">
        <f t="shared" ref="CL14:CL24" si="9">+IF(CJ14&lt;$CD$3,"NO CUMPLE META","SI CUMPLE META")</f>
        <v>NO CUMPLE META</v>
      </c>
      <c r="CM14" s="227">
        <f t="shared" ref="CM14:CM29" si="10">+IF(CL14="NO CUMPLE META",1," ")</f>
        <v>1</v>
      </c>
    </row>
    <row r="15" spans="1:95" s="234" customFormat="1" ht="150.75" customHeight="1" x14ac:dyDescent="0.25">
      <c r="A15" s="215">
        <v>3</v>
      </c>
      <c r="B15" s="472"/>
      <c r="C15" s="482"/>
      <c r="D15" s="472"/>
      <c r="E15" s="482"/>
      <c r="F15" s="232" t="s">
        <v>140</v>
      </c>
      <c r="G15" s="236" t="s">
        <v>111</v>
      </c>
      <c r="H15" s="236" t="s">
        <v>112</v>
      </c>
      <c r="I15" s="300">
        <v>42857</v>
      </c>
      <c r="J15" s="300">
        <v>42886</v>
      </c>
      <c r="K15" s="236" t="s">
        <v>113</v>
      </c>
      <c r="L15" s="236" t="s">
        <v>114</v>
      </c>
      <c r="M15" s="236" t="s">
        <v>108</v>
      </c>
      <c r="N15" s="236" t="s">
        <v>115</v>
      </c>
      <c r="O15" s="217"/>
      <c r="P15" s="218"/>
      <c r="Q15" s="219"/>
      <c r="R15" s="220"/>
      <c r="S15" s="302"/>
      <c r="T15" s="221" t="str">
        <f t="shared" ref="T15:T24" si="11">+IF(R15&lt;$S$3,"NO CUMPLE META","SI CUMPLE META")</f>
        <v>NO CUMPLE META</v>
      </c>
      <c r="U15" s="222"/>
      <c r="V15" s="223"/>
      <c r="W15" s="223"/>
      <c r="X15" s="223"/>
      <c r="Y15" s="224"/>
      <c r="Z15" s="302"/>
      <c r="AA15" s="221" t="str">
        <f t="shared" si="0"/>
        <v>NO CUMPLE META</v>
      </c>
      <c r="AB15" s="222"/>
      <c r="AC15" s="225"/>
      <c r="AD15" s="223"/>
      <c r="AE15" s="223"/>
      <c r="AF15" s="224"/>
      <c r="AG15" s="301"/>
      <c r="AH15" s="221" t="str">
        <f t="shared" si="1"/>
        <v>NO CUMPLE META</v>
      </c>
      <c r="AI15" s="222"/>
      <c r="AJ15" s="225"/>
      <c r="AK15" s="223"/>
      <c r="AL15" s="223"/>
      <c r="AM15" s="224"/>
      <c r="AN15" s="301"/>
      <c r="AO15" s="221" t="str">
        <f t="shared" si="2"/>
        <v>NO CUMPLE META</v>
      </c>
      <c r="AP15" s="226"/>
      <c r="AQ15" s="225"/>
      <c r="AR15" s="223"/>
      <c r="AS15" s="223"/>
      <c r="AT15" s="224"/>
      <c r="AU15" s="301"/>
      <c r="AV15" s="221" t="str">
        <f t="shared" si="3"/>
        <v>NO CUMPLE META</v>
      </c>
      <c r="AW15" s="227"/>
      <c r="AX15" s="228"/>
      <c r="AY15" s="229"/>
      <c r="AZ15" s="218"/>
      <c r="BA15" s="231"/>
      <c r="BB15" s="302"/>
      <c r="BC15" s="233" t="str">
        <f t="shared" si="4"/>
        <v>NO CUMPLE META</v>
      </c>
      <c r="BD15" s="227"/>
      <c r="BE15" s="237"/>
      <c r="BF15" s="238"/>
      <c r="BG15" s="218"/>
      <c r="BH15" s="220"/>
      <c r="BI15" s="216"/>
      <c r="BJ15" s="233" t="str">
        <f t="shared" si="5"/>
        <v>NO CUMPLE META</v>
      </c>
      <c r="BK15" s="227"/>
      <c r="BL15" s="228"/>
      <c r="BM15" s="229"/>
      <c r="BN15" s="230"/>
      <c r="BO15" s="231"/>
      <c r="BP15" s="216"/>
      <c r="BQ15" s="233" t="str">
        <f t="shared" si="6"/>
        <v>NO CUMPLE META</v>
      </c>
      <c r="BR15" s="227"/>
      <c r="BS15" s="228"/>
      <c r="BT15" s="229"/>
      <c r="BU15" s="230"/>
      <c r="BV15" s="231"/>
      <c r="BW15" s="216"/>
      <c r="BX15" s="233" t="str">
        <f t="shared" si="7"/>
        <v>NO CUMPLE META</v>
      </c>
      <c r="BY15" s="227"/>
      <c r="BZ15" s="228"/>
      <c r="CA15" s="229"/>
      <c r="CB15" s="230"/>
      <c r="CC15" s="231"/>
      <c r="CD15" s="216"/>
      <c r="CE15" s="233" t="str">
        <f t="shared" si="8"/>
        <v>NO CUMPLE META</v>
      </c>
      <c r="CF15" s="227"/>
      <c r="CG15" s="228"/>
      <c r="CH15" s="238"/>
      <c r="CI15" s="230"/>
      <c r="CJ15" s="231"/>
      <c r="CK15" s="216"/>
      <c r="CL15" s="233" t="str">
        <f t="shared" si="9"/>
        <v>NO CUMPLE META</v>
      </c>
      <c r="CM15" s="227">
        <f t="shared" si="10"/>
        <v>1</v>
      </c>
    </row>
    <row r="16" spans="1:95" s="234" customFormat="1" ht="80.25" customHeight="1" thickBot="1" x14ac:dyDescent="0.3">
      <c r="A16" s="215">
        <v>4</v>
      </c>
      <c r="B16" s="473"/>
      <c r="C16" s="483"/>
      <c r="D16" s="473"/>
      <c r="E16" s="483"/>
      <c r="F16" s="232" t="s">
        <v>141</v>
      </c>
      <c r="G16" s="236" t="s">
        <v>117</v>
      </c>
      <c r="H16" s="236" t="s">
        <v>118</v>
      </c>
      <c r="I16" s="300">
        <v>42886</v>
      </c>
      <c r="J16" s="300">
        <v>42886</v>
      </c>
      <c r="K16" s="236" t="s">
        <v>119</v>
      </c>
      <c r="L16" s="236" t="s">
        <v>120</v>
      </c>
      <c r="M16" s="236" t="s">
        <v>121</v>
      </c>
      <c r="N16" s="236" t="s">
        <v>122</v>
      </c>
      <c r="O16" s="383"/>
      <c r="P16" s="218"/>
      <c r="Q16" s="219"/>
      <c r="R16" s="220"/>
      <c r="S16" s="302"/>
      <c r="T16" s="221" t="str">
        <f t="shared" si="11"/>
        <v>NO CUMPLE META</v>
      </c>
      <c r="U16" s="222"/>
      <c r="V16" s="223"/>
      <c r="W16" s="223"/>
      <c r="X16" s="223"/>
      <c r="Y16" s="224"/>
      <c r="Z16" s="302"/>
      <c r="AA16" s="221" t="str">
        <f t="shared" si="0"/>
        <v>NO CUMPLE META</v>
      </c>
      <c r="AB16" s="222"/>
      <c r="AC16" s="225"/>
      <c r="AD16" s="223"/>
      <c r="AE16" s="223"/>
      <c r="AF16" s="224"/>
      <c r="AG16" s="302"/>
      <c r="AH16" s="221" t="str">
        <f t="shared" si="1"/>
        <v>NO CUMPLE META</v>
      </c>
      <c r="AI16" s="222"/>
      <c r="AJ16" s="225"/>
      <c r="AK16" s="223"/>
      <c r="AL16" s="223"/>
      <c r="AM16" s="224"/>
      <c r="AN16" s="302"/>
      <c r="AO16" s="221" t="str">
        <f t="shared" si="2"/>
        <v>NO CUMPLE META</v>
      </c>
      <c r="AP16" s="226"/>
      <c r="AQ16" s="225"/>
      <c r="AR16" s="223"/>
      <c r="AS16" s="223"/>
      <c r="AT16" s="224"/>
      <c r="AU16" s="302"/>
      <c r="AV16" s="221" t="str">
        <f t="shared" si="3"/>
        <v>NO CUMPLE META</v>
      </c>
      <c r="AW16" s="227"/>
      <c r="AX16" s="228"/>
      <c r="AY16" s="229"/>
      <c r="AZ16" s="218"/>
      <c r="BA16" s="231"/>
      <c r="BB16" s="301"/>
      <c r="BC16" s="233" t="str">
        <f t="shared" si="4"/>
        <v>NO CUMPLE META</v>
      </c>
      <c r="BD16" s="227"/>
      <c r="BE16" s="237"/>
      <c r="BF16" s="238"/>
      <c r="BG16" s="218"/>
      <c r="BH16" s="220"/>
      <c r="BI16" s="302"/>
      <c r="BJ16" s="233" t="str">
        <f t="shared" si="5"/>
        <v>NO CUMPLE META</v>
      </c>
      <c r="BK16" s="227"/>
      <c r="BL16" s="228"/>
      <c r="BM16" s="229"/>
      <c r="BN16" s="230"/>
      <c r="BO16" s="231"/>
      <c r="BP16" s="302"/>
      <c r="BQ16" s="233" t="str">
        <f t="shared" si="6"/>
        <v>NO CUMPLE META</v>
      </c>
      <c r="BR16" s="227"/>
      <c r="BS16" s="228"/>
      <c r="BT16" s="229"/>
      <c r="BU16" s="230"/>
      <c r="BV16" s="231"/>
      <c r="BW16" s="384"/>
      <c r="BX16" s="233" t="str">
        <f t="shared" si="7"/>
        <v>NO CUMPLE META</v>
      </c>
      <c r="BY16" s="227"/>
      <c r="BZ16" s="228"/>
      <c r="CA16" s="229"/>
      <c r="CB16" s="230"/>
      <c r="CC16" s="231"/>
      <c r="CD16" s="302"/>
      <c r="CE16" s="233" t="str">
        <f t="shared" si="8"/>
        <v>NO CUMPLE META</v>
      </c>
      <c r="CF16" s="227"/>
      <c r="CG16" s="228"/>
      <c r="CH16" s="238"/>
      <c r="CI16" s="230"/>
      <c r="CJ16" s="231"/>
      <c r="CK16" s="302"/>
      <c r="CL16" s="233" t="str">
        <f t="shared" si="9"/>
        <v>NO CUMPLE META</v>
      </c>
      <c r="CM16" s="227">
        <f t="shared" si="10"/>
        <v>1</v>
      </c>
    </row>
    <row r="17" spans="1:92" s="234" customFormat="1" ht="51.75" customHeight="1" x14ac:dyDescent="0.25">
      <c r="A17" s="215">
        <v>5</v>
      </c>
      <c r="B17" s="471">
        <v>1.3</v>
      </c>
      <c r="C17" s="484" t="s">
        <v>123</v>
      </c>
      <c r="D17" s="471" t="s">
        <v>142</v>
      </c>
      <c r="E17" s="484" t="s">
        <v>124</v>
      </c>
      <c r="F17" s="301" t="s">
        <v>166</v>
      </c>
      <c r="G17" s="302" t="s">
        <v>125</v>
      </c>
      <c r="H17" s="301">
        <v>4</v>
      </c>
      <c r="I17" s="385">
        <v>42736</v>
      </c>
      <c r="J17" s="385">
        <v>43100</v>
      </c>
      <c r="K17" s="302" t="s">
        <v>126</v>
      </c>
      <c r="L17" s="302" t="s">
        <v>127</v>
      </c>
      <c r="M17" s="302" t="s">
        <v>128</v>
      </c>
      <c r="N17" s="302" t="s">
        <v>129</v>
      </c>
      <c r="O17" s="217"/>
      <c r="P17" s="218"/>
      <c r="Q17" s="219"/>
      <c r="R17" s="220"/>
      <c r="S17" s="302"/>
      <c r="T17" s="221" t="str">
        <f t="shared" si="11"/>
        <v>NO CUMPLE META</v>
      </c>
      <c r="U17" s="222"/>
      <c r="V17" s="223"/>
      <c r="W17" s="223"/>
      <c r="X17" s="223"/>
      <c r="Y17" s="224"/>
      <c r="Z17" s="302"/>
      <c r="AA17" s="221" t="str">
        <f t="shared" si="0"/>
        <v>NO CUMPLE META</v>
      </c>
      <c r="AB17" s="222"/>
      <c r="AC17" s="225"/>
      <c r="AD17" s="223"/>
      <c r="AE17" s="223"/>
      <c r="AF17" s="224"/>
      <c r="AG17" s="301"/>
      <c r="AH17" s="221" t="str">
        <f t="shared" si="1"/>
        <v>NO CUMPLE META</v>
      </c>
      <c r="AI17" s="222"/>
      <c r="AJ17" s="225"/>
      <c r="AK17" s="223"/>
      <c r="AL17" s="223"/>
      <c r="AM17" s="224"/>
      <c r="AN17" s="301"/>
      <c r="AO17" s="221" t="str">
        <f t="shared" si="2"/>
        <v>NO CUMPLE META</v>
      </c>
      <c r="AP17" s="226"/>
      <c r="AQ17" s="225"/>
      <c r="AR17" s="223"/>
      <c r="AS17" s="223"/>
      <c r="AT17" s="224"/>
      <c r="AU17" s="301"/>
      <c r="AV17" s="221" t="str">
        <f t="shared" si="3"/>
        <v>NO CUMPLE META</v>
      </c>
      <c r="AW17" s="227"/>
      <c r="AX17" s="228"/>
      <c r="AY17" s="229"/>
      <c r="AZ17" s="218"/>
      <c r="BA17" s="231"/>
      <c r="BB17" s="386"/>
      <c r="BC17" s="233" t="str">
        <f t="shared" si="4"/>
        <v>NO CUMPLE META</v>
      </c>
      <c r="BD17" s="227"/>
      <c r="BE17" s="237"/>
      <c r="BF17" s="238"/>
      <c r="BG17" s="218"/>
      <c r="BH17" s="220"/>
      <c r="BI17" s="387"/>
      <c r="BJ17" s="233" t="str">
        <f t="shared" si="5"/>
        <v>NO CUMPLE META</v>
      </c>
      <c r="BK17" s="227"/>
      <c r="BL17" s="228"/>
      <c r="BM17" s="229"/>
      <c r="BN17" s="230"/>
      <c r="BO17" s="231"/>
      <c r="BP17" s="387"/>
      <c r="BQ17" s="233" t="str">
        <f t="shared" si="6"/>
        <v>NO CUMPLE META</v>
      </c>
      <c r="BR17" s="227"/>
      <c r="BS17" s="228"/>
      <c r="BT17" s="229"/>
      <c r="BU17" s="230"/>
      <c r="BV17" s="231"/>
      <c r="BW17" s="387"/>
      <c r="BX17" s="233" t="str">
        <f t="shared" si="7"/>
        <v>NO CUMPLE META</v>
      </c>
      <c r="BY17" s="227"/>
      <c r="BZ17" s="228"/>
      <c r="CA17" s="229"/>
      <c r="CB17" s="230"/>
      <c r="CC17" s="231"/>
      <c r="CD17" s="302"/>
      <c r="CE17" s="233" t="str">
        <f t="shared" si="8"/>
        <v>NO CUMPLE META</v>
      </c>
      <c r="CF17" s="227"/>
      <c r="CG17" s="228"/>
      <c r="CH17" s="238"/>
      <c r="CI17" s="230"/>
      <c r="CJ17" s="231"/>
      <c r="CK17" s="236"/>
      <c r="CL17" s="233" t="str">
        <f t="shared" si="9"/>
        <v>NO CUMPLE META</v>
      </c>
      <c r="CM17" s="227">
        <f t="shared" si="10"/>
        <v>1</v>
      </c>
    </row>
    <row r="18" spans="1:92" s="234" customFormat="1" ht="63" customHeight="1" x14ac:dyDescent="0.25">
      <c r="A18" s="215">
        <v>6</v>
      </c>
      <c r="B18" s="472"/>
      <c r="C18" s="482"/>
      <c r="D18" s="472"/>
      <c r="E18" s="482"/>
      <c r="F18" s="443" t="s">
        <v>167</v>
      </c>
      <c r="G18" s="302" t="s">
        <v>130</v>
      </c>
      <c r="H18" s="301">
        <v>4</v>
      </c>
      <c r="I18" s="385">
        <v>42736</v>
      </c>
      <c r="J18" s="385">
        <v>43100</v>
      </c>
      <c r="K18" s="302" t="s">
        <v>126</v>
      </c>
      <c r="L18" s="302" t="s">
        <v>127</v>
      </c>
      <c r="M18" s="302" t="s">
        <v>128</v>
      </c>
      <c r="N18" s="302" t="s">
        <v>129</v>
      </c>
      <c r="O18" s="239"/>
      <c r="P18" s="218"/>
      <c r="Q18" s="219"/>
      <c r="R18" s="220"/>
      <c r="S18" s="302"/>
      <c r="T18" s="221" t="str">
        <f t="shared" si="11"/>
        <v>NO CUMPLE META</v>
      </c>
      <c r="U18" s="222">
        <f t="shared" ref="U18:U21" si="12">+IF(T18="NO CUMPLE META",1," ")</f>
        <v>1</v>
      </c>
      <c r="V18" s="223"/>
      <c r="W18" s="223"/>
      <c r="X18" s="223"/>
      <c r="Y18" s="224"/>
      <c r="Z18" s="302"/>
      <c r="AA18" s="221" t="str">
        <f t="shared" si="0"/>
        <v>NO CUMPLE META</v>
      </c>
      <c r="AB18" s="222"/>
      <c r="AC18" s="225"/>
      <c r="AD18" s="223"/>
      <c r="AE18" s="223"/>
      <c r="AF18" s="224"/>
      <c r="AG18" s="301"/>
      <c r="AH18" s="221" t="str">
        <f t="shared" si="1"/>
        <v>NO CUMPLE META</v>
      </c>
      <c r="AI18" s="222"/>
      <c r="AJ18" s="225"/>
      <c r="AK18" s="223"/>
      <c r="AL18" s="223"/>
      <c r="AM18" s="224"/>
      <c r="AN18" s="301"/>
      <c r="AO18" s="221" t="str">
        <f t="shared" si="2"/>
        <v>NO CUMPLE META</v>
      </c>
      <c r="AP18" s="226"/>
      <c r="AQ18" s="225"/>
      <c r="AR18" s="223"/>
      <c r="AS18" s="223"/>
      <c r="AT18" s="224"/>
      <c r="AU18" s="301"/>
      <c r="AV18" s="221" t="str">
        <f t="shared" si="3"/>
        <v>NO CUMPLE META</v>
      </c>
      <c r="AW18" s="227"/>
      <c r="AX18" s="228"/>
      <c r="AY18" s="229"/>
      <c r="AZ18" s="230"/>
      <c r="BA18" s="231"/>
      <c r="BB18" s="302"/>
      <c r="BC18" s="233" t="str">
        <f t="shared" si="4"/>
        <v>NO CUMPLE META</v>
      </c>
      <c r="BD18" s="227"/>
      <c r="BE18" s="237"/>
      <c r="BF18" s="238"/>
      <c r="BG18" s="218"/>
      <c r="BH18" s="220"/>
      <c r="BI18" s="302"/>
      <c r="BJ18" s="233" t="str">
        <f t="shared" si="5"/>
        <v>NO CUMPLE META</v>
      </c>
      <c r="BK18" s="227"/>
      <c r="BL18" s="228"/>
      <c r="BM18" s="229"/>
      <c r="BN18" s="230"/>
      <c r="BO18" s="231"/>
      <c r="BP18" s="302"/>
      <c r="BQ18" s="233" t="str">
        <f t="shared" si="6"/>
        <v>NO CUMPLE META</v>
      </c>
      <c r="BR18" s="227"/>
      <c r="BS18" s="228"/>
      <c r="BT18" s="229"/>
      <c r="BU18" s="230"/>
      <c r="BV18" s="231"/>
      <c r="BW18" s="302"/>
      <c r="BX18" s="233" t="str">
        <f t="shared" si="7"/>
        <v>NO CUMPLE META</v>
      </c>
      <c r="BY18" s="227"/>
      <c r="BZ18" s="228"/>
      <c r="CA18" s="229"/>
      <c r="CB18" s="230"/>
      <c r="CC18" s="231"/>
      <c r="CD18" s="302"/>
      <c r="CE18" s="233" t="str">
        <f t="shared" si="8"/>
        <v>NO CUMPLE META</v>
      </c>
      <c r="CF18" s="227"/>
      <c r="CG18" s="228"/>
      <c r="CH18" s="238"/>
      <c r="CI18" s="230"/>
      <c r="CJ18" s="231"/>
      <c r="CK18" s="236"/>
      <c r="CL18" s="233" t="str">
        <f t="shared" si="9"/>
        <v>NO CUMPLE META</v>
      </c>
      <c r="CM18" s="227">
        <f t="shared" si="10"/>
        <v>1</v>
      </c>
    </row>
    <row r="19" spans="1:92" s="234" customFormat="1" ht="75" customHeight="1" x14ac:dyDescent="0.25">
      <c r="A19" s="215">
        <v>7</v>
      </c>
      <c r="B19" s="472"/>
      <c r="C19" s="482"/>
      <c r="D19" s="472"/>
      <c r="E19" s="482"/>
      <c r="F19" s="443" t="s">
        <v>168</v>
      </c>
      <c r="G19" s="302" t="s">
        <v>131</v>
      </c>
      <c r="H19" s="301">
        <v>4</v>
      </c>
      <c r="I19" s="385">
        <v>42736</v>
      </c>
      <c r="J19" s="385">
        <v>43100</v>
      </c>
      <c r="K19" s="302" t="s">
        <v>126</v>
      </c>
      <c r="L19" s="302" t="s">
        <v>127</v>
      </c>
      <c r="M19" s="302" t="s">
        <v>128</v>
      </c>
      <c r="N19" s="302" t="s">
        <v>129</v>
      </c>
      <c r="O19" s="217"/>
      <c r="P19" s="218"/>
      <c r="Q19" s="219"/>
      <c r="R19" s="220"/>
      <c r="S19" s="302"/>
      <c r="T19" s="221" t="str">
        <f t="shared" si="11"/>
        <v>NO CUMPLE META</v>
      </c>
      <c r="U19" s="222">
        <f t="shared" si="12"/>
        <v>1</v>
      </c>
      <c r="V19" s="223"/>
      <c r="W19" s="223"/>
      <c r="X19" s="223"/>
      <c r="Y19" s="224"/>
      <c r="Z19" s="302"/>
      <c r="AA19" s="221" t="str">
        <f t="shared" si="0"/>
        <v>NO CUMPLE META</v>
      </c>
      <c r="AB19" s="222"/>
      <c r="AC19" s="225"/>
      <c r="AD19" s="223"/>
      <c r="AE19" s="223"/>
      <c r="AF19" s="224"/>
      <c r="AG19" s="301"/>
      <c r="AH19" s="221" t="str">
        <f t="shared" ref="AH19" si="13">+IF(AF19&lt;$Z$3,"NO CUMPLE META","SI CUMPLE META")</f>
        <v>NO CUMPLE META</v>
      </c>
      <c r="AI19" s="222"/>
      <c r="AJ19" s="225"/>
      <c r="AK19" s="223"/>
      <c r="AL19" s="223"/>
      <c r="AM19" s="224"/>
      <c r="AN19" s="301"/>
      <c r="AO19" s="221" t="str">
        <f t="shared" si="2"/>
        <v>NO CUMPLE META</v>
      </c>
      <c r="AP19" s="226"/>
      <c r="AQ19" s="225"/>
      <c r="AR19" s="223"/>
      <c r="AS19" s="223"/>
      <c r="AT19" s="224"/>
      <c r="AU19" s="301"/>
      <c r="AV19" s="221" t="str">
        <f t="shared" si="3"/>
        <v>NO CUMPLE META</v>
      </c>
      <c r="AW19" s="227"/>
      <c r="AX19" s="228"/>
      <c r="AY19" s="229"/>
      <c r="AZ19" s="230"/>
      <c r="BA19" s="231"/>
      <c r="BB19" s="301"/>
      <c r="BC19" s="233" t="str">
        <f t="shared" si="4"/>
        <v>NO CUMPLE META</v>
      </c>
      <c r="BD19" s="227"/>
      <c r="BE19" s="237"/>
      <c r="BF19" s="238"/>
      <c r="BG19" s="218"/>
      <c r="BH19" s="220"/>
      <c r="BI19" s="301"/>
      <c r="BJ19" s="233" t="str">
        <f t="shared" si="5"/>
        <v>NO CUMPLE META</v>
      </c>
      <c r="BK19" s="227"/>
      <c r="BL19" s="228"/>
      <c r="BM19" s="229"/>
      <c r="BN19" s="230"/>
      <c r="BO19" s="231"/>
      <c r="BP19" s="301"/>
      <c r="BQ19" s="233" t="str">
        <f t="shared" si="6"/>
        <v>NO CUMPLE META</v>
      </c>
      <c r="BR19" s="227"/>
      <c r="BS19" s="228"/>
      <c r="BT19" s="229"/>
      <c r="BU19" s="240"/>
      <c r="BV19" s="231"/>
      <c r="BW19" s="301"/>
      <c r="BX19" s="233" t="str">
        <f t="shared" si="7"/>
        <v>NO CUMPLE META</v>
      </c>
      <c r="BY19" s="227"/>
      <c r="BZ19" s="228"/>
      <c r="CA19" s="229"/>
      <c r="CB19" s="230"/>
      <c r="CC19" s="231"/>
      <c r="CD19" s="301"/>
      <c r="CE19" s="233" t="str">
        <f t="shared" si="8"/>
        <v>NO CUMPLE META</v>
      </c>
      <c r="CF19" s="227"/>
      <c r="CG19" s="228"/>
      <c r="CH19" s="238"/>
      <c r="CI19" s="230"/>
      <c r="CJ19" s="231"/>
      <c r="CK19" s="301"/>
      <c r="CL19" s="233" t="str">
        <f t="shared" si="9"/>
        <v>NO CUMPLE META</v>
      </c>
      <c r="CM19" s="227">
        <f t="shared" si="10"/>
        <v>1</v>
      </c>
    </row>
    <row r="20" spans="1:92" s="234" customFormat="1" ht="73.5" customHeight="1" x14ac:dyDescent="0.25">
      <c r="A20" s="215">
        <v>8</v>
      </c>
      <c r="B20" s="472"/>
      <c r="C20" s="482"/>
      <c r="D20" s="472"/>
      <c r="E20" s="482"/>
      <c r="F20" s="443" t="s">
        <v>169</v>
      </c>
      <c r="G20" s="302" t="s">
        <v>132</v>
      </c>
      <c r="H20" s="388">
        <v>4</v>
      </c>
      <c r="I20" s="385">
        <v>42736</v>
      </c>
      <c r="J20" s="385">
        <v>43100</v>
      </c>
      <c r="K20" s="302" t="s">
        <v>126</v>
      </c>
      <c r="L20" s="302" t="s">
        <v>127</v>
      </c>
      <c r="M20" s="302" t="s">
        <v>128</v>
      </c>
      <c r="N20" s="302" t="s">
        <v>129</v>
      </c>
      <c r="O20" s="217"/>
      <c r="P20" s="218"/>
      <c r="Q20" s="219"/>
      <c r="R20" s="220"/>
      <c r="S20" s="302"/>
      <c r="T20" s="221" t="str">
        <f t="shared" si="11"/>
        <v>NO CUMPLE META</v>
      </c>
      <c r="U20" s="222">
        <f t="shared" si="12"/>
        <v>1</v>
      </c>
      <c r="V20" s="223"/>
      <c r="W20" s="223"/>
      <c r="X20" s="223"/>
      <c r="Y20" s="224"/>
      <c r="Z20" s="302"/>
      <c r="AA20" s="221" t="str">
        <f t="shared" si="0"/>
        <v>NO CUMPLE META</v>
      </c>
      <c r="AB20" s="222"/>
      <c r="AC20" s="225"/>
      <c r="AD20" s="223"/>
      <c r="AE20" s="223"/>
      <c r="AF20" s="224"/>
      <c r="AG20" s="301"/>
      <c r="AH20" s="221" t="str">
        <f t="shared" si="1"/>
        <v>NO CUMPLE META</v>
      </c>
      <c r="AI20" s="222"/>
      <c r="AJ20" s="225"/>
      <c r="AK20" s="223"/>
      <c r="AL20" s="223"/>
      <c r="AM20" s="224"/>
      <c r="AN20" s="301"/>
      <c r="AO20" s="221" t="str">
        <f t="shared" si="2"/>
        <v>NO CUMPLE META</v>
      </c>
      <c r="AP20" s="226"/>
      <c r="AQ20" s="225"/>
      <c r="AR20" s="223"/>
      <c r="AS20" s="223"/>
      <c r="AT20" s="224"/>
      <c r="AU20" s="301"/>
      <c r="AV20" s="221" t="str">
        <f t="shared" si="3"/>
        <v>NO CUMPLE META</v>
      </c>
      <c r="AW20" s="227"/>
      <c r="AX20" s="228"/>
      <c r="AY20" s="229"/>
      <c r="AZ20" s="230"/>
      <c r="BA20" s="231"/>
      <c r="BB20" s="301"/>
      <c r="BC20" s="233" t="str">
        <f t="shared" si="4"/>
        <v>NO CUMPLE META</v>
      </c>
      <c r="BD20" s="227"/>
      <c r="BE20" s="228"/>
      <c r="BF20" s="229"/>
      <c r="BG20" s="230"/>
      <c r="BH20" s="231"/>
      <c r="BI20" s="301"/>
      <c r="BJ20" s="233" t="str">
        <f t="shared" si="5"/>
        <v>NO CUMPLE META</v>
      </c>
      <c r="BK20" s="227"/>
      <c r="BL20" s="228"/>
      <c r="BM20" s="229"/>
      <c r="BN20" s="230"/>
      <c r="BO20" s="231"/>
      <c r="BP20" s="301"/>
      <c r="BQ20" s="233" t="str">
        <f t="shared" si="6"/>
        <v>NO CUMPLE META</v>
      </c>
      <c r="BR20" s="227"/>
      <c r="BS20" s="228"/>
      <c r="BT20" s="229"/>
      <c r="BU20" s="230"/>
      <c r="BV20" s="231"/>
      <c r="BW20" s="301"/>
      <c r="BX20" s="233" t="str">
        <f t="shared" si="7"/>
        <v>NO CUMPLE META</v>
      </c>
      <c r="BY20" s="227"/>
      <c r="BZ20" s="228"/>
      <c r="CA20" s="229"/>
      <c r="CB20" s="230"/>
      <c r="CC20" s="231"/>
      <c r="CD20" s="301"/>
      <c r="CE20" s="233" t="str">
        <f t="shared" si="8"/>
        <v>NO CUMPLE META</v>
      </c>
      <c r="CF20" s="227"/>
      <c r="CG20" s="228"/>
      <c r="CH20" s="238"/>
      <c r="CI20" s="230"/>
      <c r="CJ20" s="231"/>
      <c r="CK20" s="301"/>
      <c r="CL20" s="233" t="str">
        <f t="shared" si="9"/>
        <v>NO CUMPLE META</v>
      </c>
      <c r="CM20" s="227">
        <f t="shared" si="10"/>
        <v>1</v>
      </c>
    </row>
    <row r="21" spans="1:92" s="234" customFormat="1" ht="69" customHeight="1" x14ac:dyDescent="0.25">
      <c r="A21" s="215">
        <v>9</v>
      </c>
      <c r="B21" s="473"/>
      <c r="C21" s="483"/>
      <c r="D21" s="473"/>
      <c r="E21" s="483"/>
      <c r="F21" s="443" t="s">
        <v>448</v>
      </c>
      <c r="G21" s="303" t="s">
        <v>133</v>
      </c>
      <c r="H21" s="388">
        <v>4</v>
      </c>
      <c r="I21" s="385">
        <v>42736</v>
      </c>
      <c r="J21" s="385">
        <v>43100</v>
      </c>
      <c r="K21" s="301" t="s">
        <v>134</v>
      </c>
      <c r="L21" s="302" t="s">
        <v>135</v>
      </c>
      <c r="M21" s="302" t="s">
        <v>136</v>
      </c>
      <c r="N21" s="302" t="s">
        <v>137</v>
      </c>
      <c r="O21" s="217"/>
      <c r="P21" s="218"/>
      <c r="Q21" s="219"/>
      <c r="R21" s="220"/>
      <c r="S21" s="302"/>
      <c r="T21" s="221" t="str">
        <f t="shared" si="11"/>
        <v>NO CUMPLE META</v>
      </c>
      <c r="U21" s="222">
        <f t="shared" si="12"/>
        <v>1</v>
      </c>
      <c r="V21" s="223"/>
      <c r="W21" s="241"/>
      <c r="X21" s="223"/>
      <c r="Y21" s="224"/>
      <c r="Z21" s="302"/>
      <c r="AA21" s="221" t="str">
        <f t="shared" si="0"/>
        <v>NO CUMPLE META</v>
      </c>
      <c r="AB21" s="222"/>
      <c r="AC21" s="225"/>
      <c r="AD21" s="223"/>
      <c r="AE21" s="223"/>
      <c r="AF21" s="224"/>
      <c r="AG21" s="301"/>
      <c r="AH21" s="221" t="str">
        <f t="shared" si="1"/>
        <v>NO CUMPLE META</v>
      </c>
      <c r="AI21" s="222"/>
      <c r="AJ21" s="225"/>
      <c r="AK21" s="223"/>
      <c r="AL21" s="223"/>
      <c r="AM21" s="224"/>
      <c r="AN21" s="301"/>
      <c r="AO21" s="221" t="str">
        <f t="shared" si="2"/>
        <v>NO CUMPLE META</v>
      </c>
      <c r="AP21" s="226"/>
      <c r="AQ21" s="225"/>
      <c r="AR21" s="223"/>
      <c r="AS21" s="223"/>
      <c r="AT21" s="224"/>
      <c r="AU21" s="235"/>
      <c r="AV21" s="221" t="str">
        <f t="shared" si="3"/>
        <v>NO CUMPLE META</v>
      </c>
      <c r="AW21" s="227"/>
      <c r="AX21" s="228"/>
      <c r="AY21" s="229"/>
      <c r="AZ21" s="230"/>
      <c r="BA21" s="231"/>
      <c r="BB21" s="242"/>
      <c r="BC21" s="233" t="str">
        <f t="shared" si="4"/>
        <v>NO CUMPLE META</v>
      </c>
      <c r="BD21" s="227"/>
      <c r="BE21" s="228"/>
      <c r="BF21" s="229"/>
      <c r="BG21" s="230"/>
      <c r="BH21" s="231"/>
      <c r="BI21" s="235"/>
      <c r="BJ21" s="233" t="str">
        <f t="shared" si="5"/>
        <v>NO CUMPLE META</v>
      </c>
      <c r="BK21" s="227"/>
      <c r="BL21" s="228"/>
      <c r="BM21" s="229"/>
      <c r="BN21" s="230"/>
      <c r="BO21" s="231"/>
      <c r="BP21" s="236"/>
      <c r="BQ21" s="233" t="str">
        <f t="shared" si="6"/>
        <v>NO CUMPLE META</v>
      </c>
      <c r="BR21" s="227"/>
      <c r="BS21" s="228"/>
      <c r="BT21" s="229"/>
      <c r="BU21" s="230"/>
      <c r="BV21" s="231"/>
      <c r="BW21" s="389"/>
      <c r="BX21" s="233" t="str">
        <f t="shared" si="7"/>
        <v>NO CUMPLE META</v>
      </c>
      <c r="BY21" s="227"/>
      <c r="BZ21" s="228"/>
      <c r="CA21" s="238"/>
      <c r="CB21" s="230"/>
      <c r="CC21" s="231"/>
      <c r="CD21" s="390"/>
      <c r="CE21" s="233" t="str">
        <f t="shared" si="8"/>
        <v>NO CUMPLE META</v>
      </c>
      <c r="CF21" s="227"/>
      <c r="CG21" s="228"/>
      <c r="CH21" s="238"/>
      <c r="CI21" s="230"/>
      <c r="CJ21" s="231"/>
      <c r="CK21" s="236"/>
      <c r="CL21" s="233" t="str">
        <f t="shared" si="9"/>
        <v>NO CUMPLE META</v>
      </c>
      <c r="CM21" s="227">
        <f t="shared" si="10"/>
        <v>1</v>
      </c>
    </row>
    <row r="22" spans="1:92" s="234" customFormat="1" ht="60.75" customHeight="1" x14ac:dyDescent="0.25">
      <c r="A22" s="215">
        <v>10</v>
      </c>
      <c r="B22" s="471">
        <v>1.4</v>
      </c>
      <c r="C22" s="484" t="s">
        <v>403</v>
      </c>
      <c r="D22" s="301" t="s">
        <v>172</v>
      </c>
      <c r="E22" s="302" t="s">
        <v>143</v>
      </c>
      <c r="F22" s="301" t="s">
        <v>173</v>
      </c>
      <c r="G22" s="302" t="s">
        <v>144</v>
      </c>
      <c r="H22" s="216" t="s">
        <v>145</v>
      </c>
      <c r="I22" s="304">
        <v>42826</v>
      </c>
      <c r="J22" s="304">
        <v>43100</v>
      </c>
      <c r="K22" s="216" t="s">
        <v>146</v>
      </c>
      <c r="L22" s="216" t="s">
        <v>146</v>
      </c>
      <c r="M22" s="302" t="s">
        <v>147</v>
      </c>
      <c r="N22" s="302" t="s">
        <v>148</v>
      </c>
      <c r="O22" s="217"/>
      <c r="P22" s="218"/>
      <c r="Q22" s="219"/>
      <c r="R22" s="220"/>
      <c r="S22" s="302"/>
      <c r="T22" s="221" t="str">
        <f t="shared" si="11"/>
        <v>NO CUMPLE META</v>
      </c>
      <c r="U22" s="222"/>
      <c r="V22" s="232"/>
      <c r="W22" s="223"/>
      <c r="X22" s="223"/>
      <c r="Y22" s="224"/>
      <c r="Z22" s="302"/>
      <c r="AA22" s="221" t="str">
        <f t="shared" si="0"/>
        <v>NO CUMPLE META</v>
      </c>
      <c r="AB22" s="222"/>
      <c r="AC22" s="225"/>
      <c r="AD22" s="223"/>
      <c r="AE22" s="223"/>
      <c r="AF22" s="224"/>
      <c r="AG22" s="301"/>
      <c r="AH22" s="221" t="str">
        <f t="shared" si="1"/>
        <v>NO CUMPLE META</v>
      </c>
      <c r="AI22" s="222"/>
      <c r="AJ22" s="225"/>
      <c r="AK22" s="223"/>
      <c r="AL22" s="223"/>
      <c r="AM22" s="224"/>
      <c r="AN22" s="301"/>
      <c r="AO22" s="221" t="str">
        <f t="shared" si="2"/>
        <v>NO CUMPLE META</v>
      </c>
      <c r="AP22" s="226"/>
      <c r="AQ22" s="225"/>
      <c r="AR22" s="223"/>
      <c r="AS22" s="223"/>
      <c r="AT22" s="224"/>
      <c r="AU22" s="236"/>
      <c r="AV22" s="221" t="str">
        <f t="shared" si="3"/>
        <v>NO CUMPLE META</v>
      </c>
      <c r="AW22" s="227"/>
      <c r="AX22" s="243"/>
      <c r="AY22" s="229"/>
      <c r="AZ22" s="230"/>
      <c r="BA22" s="231"/>
      <c r="BB22" s="235"/>
      <c r="BC22" s="233" t="str">
        <f t="shared" si="4"/>
        <v>NO CUMPLE META</v>
      </c>
      <c r="BD22" s="227"/>
      <c r="BE22" s="243"/>
      <c r="BF22" s="229"/>
      <c r="BG22" s="230"/>
      <c r="BH22" s="231"/>
      <c r="BI22" s="302"/>
      <c r="BJ22" s="233" t="str">
        <f t="shared" si="5"/>
        <v>NO CUMPLE META</v>
      </c>
      <c r="BK22" s="227"/>
      <c r="BL22" s="238"/>
      <c r="BM22" s="238"/>
      <c r="BN22" s="218"/>
      <c r="BO22" s="231"/>
      <c r="BP22" s="302"/>
      <c r="BQ22" s="233" t="str">
        <f t="shared" ref="BQ22" si="14">+IF(BO22&lt;$BI$3,"NO CUMPLE META","SI CUMPLE META")</f>
        <v>NO CUMPLE META</v>
      </c>
      <c r="BR22" s="227"/>
      <c r="BS22" s="228"/>
      <c r="BT22" s="229"/>
      <c r="BU22" s="230"/>
      <c r="BV22" s="231"/>
      <c r="BW22" s="236"/>
      <c r="BX22" s="233" t="str">
        <f t="shared" si="7"/>
        <v>NO CUMPLE META</v>
      </c>
      <c r="BY22" s="227"/>
      <c r="BZ22" s="237"/>
      <c r="CA22" s="238"/>
      <c r="CB22" s="218"/>
      <c r="CC22" s="231"/>
      <c r="CD22" s="236"/>
      <c r="CE22" s="233" t="str">
        <f t="shared" si="8"/>
        <v>NO CUMPLE META</v>
      </c>
      <c r="CF22" s="227"/>
      <c r="CG22" s="228"/>
      <c r="CH22" s="238"/>
      <c r="CI22" s="218"/>
      <c r="CJ22" s="231"/>
      <c r="CK22" s="235"/>
      <c r="CL22" s="233" t="str">
        <f t="shared" si="9"/>
        <v>NO CUMPLE META</v>
      </c>
      <c r="CM22" s="227">
        <f t="shared" si="10"/>
        <v>1</v>
      </c>
    </row>
    <row r="23" spans="1:92" s="234" customFormat="1" ht="75" customHeight="1" x14ac:dyDescent="0.25">
      <c r="A23" s="215">
        <v>11</v>
      </c>
      <c r="B23" s="472"/>
      <c r="C23" s="482"/>
      <c r="D23" s="443" t="s">
        <v>449</v>
      </c>
      <c r="E23" s="302" t="s">
        <v>149</v>
      </c>
      <c r="F23" s="443" t="s">
        <v>191</v>
      </c>
      <c r="G23" s="302" t="s">
        <v>150</v>
      </c>
      <c r="H23" s="216" t="s">
        <v>151</v>
      </c>
      <c r="I23" s="304">
        <v>42767</v>
      </c>
      <c r="J23" s="304">
        <v>43100</v>
      </c>
      <c r="K23" s="216" t="s">
        <v>152</v>
      </c>
      <c r="L23" s="216" t="s">
        <v>153</v>
      </c>
      <c r="M23" s="302" t="s">
        <v>154</v>
      </c>
      <c r="N23" s="302" t="s">
        <v>155</v>
      </c>
      <c r="O23" s="217"/>
      <c r="P23" s="218"/>
      <c r="Q23" s="219"/>
      <c r="R23" s="220"/>
      <c r="S23" s="302"/>
      <c r="T23" s="221" t="str">
        <f t="shared" si="11"/>
        <v>NO CUMPLE META</v>
      </c>
      <c r="U23" s="222"/>
      <c r="V23" s="223"/>
      <c r="W23" s="223"/>
      <c r="X23" s="223"/>
      <c r="Y23" s="224"/>
      <c r="Z23" s="302"/>
      <c r="AA23" s="221" t="str">
        <f t="shared" si="0"/>
        <v>NO CUMPLE META</v>
      </c>
      <c r="AB23" s="222"/>
      <c r="AC23" s="225"/>
      <c r="AD23" s="223"/>
      <c r="AE23" s="223"/>
      <c r="AF23" s="224"/>
      <c r="AG23" s="302"/>
      <c r="AH23" s="221" t="str">
        <f t="shared" si="1"/>
        <v>NO CUMPLE META</v>
      </c>
      <c r="AI23" s="222"/>
      <c r="AJ23" s="225"/>
      <c r="AK23" s="223"/>
      <c r="AL23" s="223"/>
      <c r="AM23" s="224"/>
      <c r="AN23" s="302"/>
      <c r="AO23" s="221" t="str">
        <f t="shared" si="2"/>
        <v>NO CUMPLE META</v>
      </c>
      <c r="AP23" s="226"/>
      <c r="AQ23" s="225"/>
      <c r="AR23" s="223"/>
      <c r="AS23" s="223"/>
      <c r="AT23" s="224"/>
      <c r="AU23" s="236"/>
      <c r="AV23" s="221" t="str">
        <f t="shared" si="3"/>
        <v>NO CUMPLE META</v>
      </c>
      <c r="AW23" s="227"/>
      <c r="AX23" s="228"/>
      <c r="AY23" s="229"/>
      <c r="AZ23" s="230"/>
      <c r="BA23" s="231"/>
      <c r="BB23" s="236"/>
      <c r="BC23" s="233" t="str">
        <f t="shared" si="4"/>
        <v>NO CUMPLE META</v>
      </c>
      <c r="BD23" s="227"/>
      <c r="BE23" s="228"/>
      <c r="BF23" s="229"/>
      <c r="BG23" s="230"/>
      <c r="BH23" s="231"/>
      <c r="BI23" s="236"/>
      <c r="BJ23" s="233" t="str">
        <f t="shared" si="5"/>
        <v>NO CUMPLE META</v>
      </c>
      <c r="BK23" s="227"/>
      <c r="BL23" s="228"/>
      <c r="BM23" s="238"/>
      <c r="BN23" s="230"/>
      <c r="BO23" s="231"/>
      <c r="BP23" s="236"/>
      <c r="BQ23" s="233" t="str">
        <f t="shared" si="6"/>
        <v>NO CUMPLE META</v>
      </c>
      <c r="BR23" s="227"/>
      <c r="BS23" s="228"/>
      <c r="BT23" s="229"/>
      <c r="BU23" s="230"/>
      <c r="BV23" s="231"/>
      <c r="BW23" s="302"/>
      <c r="BX23" s="233" t="str">
        <f t="shared" si="7"/>
        <v>NO CUMPLE META</v>
      </c>
      <c r="BY23" s="227"/>
      <c r="BZ23" s="228"/>
      <c r="CA23" s="229"/>
      <c r="CB23" s="230"/>
      <c r="CC23" s="231"/>
      <c r="CD23" s="236"/>
      <c r="CE23" s="233" t="str">
        <f t="shared" si="8"/>
        <v>NO CUMPLE META</v>
      </c>
      <c r="CF23" s="227"/>
      <c r="CG23" s="228"/>
      <c r="CH23" s="238"/>
      <c r="CI23" s="218"/>
      <c r="CJ23" s="231"/>
      <c r="CK23" s="236"/>
      <c r="CL23" s="233" t="str">
        <f t="shared" si="9"/>
        <v>NO CUMPLE META</v>
      </c>
      <c r="CM23" s="227">
        <f t="shared" si="10"/>
        <v>1</v>
      </c>
    </row>
    <row r="24" spans="1:92" s="234" customFormat="1" ht="69.75" customHeight="1" x14ac:dyDescent="0.25">
      <c r="A24" s="215">
        <v>12</v>
      </c>
      <c r="B24" s="472"/>
      <c r="C24" s="482"/>
      <c r="D24" s="443" t="s">
        <v>450</v>
      </c>
      <c r="E24" s="302" t="s">
        <v>156</v>
      </c>
      <c r="F24" s="443" t="s">
        <v>192</v>
      </c>
      <c r="G24" s="302" t="s">
        <v>404</v>
      </c>
      <c r="H24" s="336" t="s">
        <v>406</v>
      </c>
      <c r="I24" s="304">
        <v>42767</v>
      </c>
      <c r="J24" s="304">
        <v>43100</v>
      </c>
      <c r="K24" s="216" t="s">
        <v>405</v>
      </c>
      <c r="L24" s="216" t="s">
        <v>407</v>
      </c>
      <c r="M24" s="302" t="s">
        <v>157</v>
      </c>
      <c r="N24" s="302" t="s">
        <v>158</v>
      </c>
      <c r="O24" s="217"/>
      <c r="P24" s="218"/>
      <c r="Q24" s="219"/>
      <c r="R24" s="220"/>
      <c r="S24" s="302"/>
      <c r="T24" s="221" t="str">
        <f t="shared" si="11"/>
        <v>NO CUMPLE META</v>
      </c>
      <c r="U24" s="222"/>
      <c r="V24" s="223"/>
      <c r="W24" s="223"/>
      <c r="X24" s="223"/>
      <c r="Y24" s="224"/>
      <c r="Z24" s="302"/>
      <c r="AA24" s="221" t="str">
        <f t="shared" si="0"/>
        <v>NO CUMPLE META</v>
      </c>
      <c r="AB24" s="222"/>
      <c r="AC24" s="225"/>
      <c r="AD24" s="223"/>
      <c r="AE24" s="223"/>
      <c r="AF24" s="224"/>
      <c r="AG24" s="302"/>
      <c r="AH24" s="221" t="str">
        <f t="shared" si="1"/>
        <v>NO CUMPLE META</v>
      </c>
      <c r="AI24" s="222"/>
      <c r="AJ24" s="225"/>
      <c r="AK24" s="223"/>
      <c r="AL24" s="223"/>
      <c r="AM24" s="224"/>
      <c r="AN24" s="301"/>
      <c r="AO24" s="221" t="str">
        <f t="shared" si="2"/>
        <v>NO CUMPLE META</v>
      </c>
      <c r="AP24" s="226"/>
      <c r="AQ24" s="225"/>
      <c r="AR24" s="223"/>
      <c r="AS24" s="223"/>
      <c r="AT24" s="224"/>
      <c r="AU24" s="302"/>
      <c r="AV24" s="221" t="str">
        <f t="shared" si="3"/>
        <v>NO CUMPLE META</v>
      </c>
      <c r="AW24" s="227"/>
      <c r="AX24" s="228"/>
      <c r="AY24" s="229"/>
      <c r="AZ24" s="230"/>
      <c r="BA24" s="231"/>
      <c r="BB24" s="302"/>
      <c r="BC24" s="233" t="str">
        <f t="shared" si="4"/>
        <v>NO CUMPLE META</v>
      </c>
      <c r="BD24" s="227"/>
      <c r="BE24" s="228"/>
      <c r="BF24" s="229"/>
      <c r="BG24" s="230"/>
      <c r="BH24" s="231"/>
      <c r="BI24" s="302"/>
      <c r="BJ24" s="233" t="str">
        <f t="shared" si="5"/>
        <v>NO CUMPLE META</v>
      </c>
      <c r="BK24" s="227"/>
      <c r="BL24" s="228"/>
      <c r="BM24" s="229"/>
      <c r="BN24" s="230"/>
      <c r="BO24" s="231"/>
      <c r="BP24" s="302"/>
      <c r="BQ24" s="233" t="str">
        <f t="shared" si="6"/>
        <v>NO CUMPLE META</v>
      </c>
      <c r="BR24" s="227"/>
      <c r="BS24" s="228"/>
      <c r="BT24" s="238"/>
      <c r="BU24" s="230"/>
      <c r="BV24" s="231"/>
      <c r="BW24" s="302"/>
      <c r="BX24" s="233" t="str">
        <f t="shared" si="7"/>
        <v>NO CUMPLE META</v>
      </c>
      <c r="BY24" s="227"/>
      <c r="BZ24" s="228"/>
      <c r="CA24" s="229"/>
      <c r="CB24" s="230"/>
      <c r="CC24" s="231"/>
      <c r="CD24" s="302"/>
      <c r="CE24" s="233" t="str">
        <f t="shared" si="8"/>
        <v>NO CUMPLE META</v>
      </c>
      <c r="CF24" s="227"/>
      <c r="CG24" s="228"/>
      <c r="CH24" s="238"/>
      <c r="CI24" s="218"/>
      <c r="CJ24" s="231"/>
      <c r="CK24" s="302"/>
      <c r="CL24" s="233" t="str">
        <f t="shared" si="9"/>
        <v>NO CUMPLE META</v>
      </c>
      <c r="CM24" s="227">
        <f t="shared" si="10"/>
        <v>1</v>
      </c>
    </row>
    <row r="25" spans="1:92" s="234" customFormat="1" ht="71.25" customHeight="1" x14ac:dyDescent="0.25">
      <c r="A25" s="215">
        <v>13</v>
      </c>
      <c r="B25" s="473"/>
      <c r="C25" s="483"/>
      <c r="D25" s="443" t="s">
        <v>451</v>
      </c>
      <c r="E25" s="302" t="s">
        <v>159</v>
      </c>
      <c r="F25" s="443" t="s">
        <v>193</v>
      </c>
      <c r="G25" s="302" t="s">
        <v>160</v>
      </c>
      <c r="H25" s="216" t="s">
        <v>161</v>
      </c>
      <c r="I25" s="305">
        <v>42767</v>
      </c>
      <c r="J25" s="305">
        <v>43100</v>
      </c>
      <c r="K25" s="305" t="s">
        <v>162</v>
      </c>
      <c r="L25" s="216" t="s">
        <v>163</v>
      </c>
      <c r="M25" s="302" t="s">
        <v>164</v>
      </c>
      <c r="N25" s="302" t="s">
        <v>165</v>
      </c>
      <c r="O25" s="217"/>
      <c r="P25" s="218"/>
      <c r="Q25" s="219"/>
      <c r="R25" s="220"/>
      <c r="S25" s="302"/>
      <c r="T25" s="221" t="str">
        <f t="shared" ref="T25:T29" si="15">+IF(R25&lt;$S$3,"NO CUMPLE META","SI CUMPLE META")</f>
        <v>NO CUMPLE META</v>
      </c>
      <c r="U25" s="222"/>
      <c r="V25" s="223"/>
      <c r="W25" s="223"/>
      <c r="X25" s="223"/>
      <c r="Y25" s="224"/>
      <c r="Z25" s="302"/>
      <c r="AA25" s="221" t="str">
        <f t="shared" ref="AA25:AA29" si="16">+IF(Y25&lt;$Z$3,"NO CUMPLE META","SI CUMPLE META")</f>
        <v>NO CUMPLE META</v>
      </c>
      <c r="AB25" s="222"/>
      <c r="AC25" s="225"/>
      <c r="AD25" s="223"/>
      <c r="AE25" s="223"/>
      <c r="AF25" s="224"/>
      <c r="AG25" s="302"/>
      <c r="AH25" s="221" t="str">
        <f t="shared" ref="AH25:AH29" si="17">+IF(AF25&lt;$Z$3,"NO CUMPLE META","SI CUMPLE META")</f>
        <v>NO CUMPLE META</v>
      </c>
      <c r="AI25" s="222"/>
      <c r="AJ25" s="225"/>
      <c r="AK25" s="223"/>
      <c r="AL25" s="223"/>
      <c r="AM25" s="224"/>
      <c r="AN25" s="301"/>
      <c r="AO25" s="221" t="str">
        <f t="shared" ref="AO25:AO29" si="18">+IF(AM25&lt;$AN$3,"NO CUMPLE META","SI CUMPLE META")</f>
        <v>NO CUMPLE META</v>
      </c>
      <c r="AP25" s="226"/>
      <c r="AQ25" s="225"/>
      <c r="AR25" s="223"/>
      <c r="AS25" s="223"/>
      <c r="AT25" s="224"/>
      <c r="AU25" s="301"/>
      <c r="AV25" s="221" t="str">
        <f t="shared" ref="AV25:AV29" si="19">+IF(AT25&lt;$AU$3,"NO CUMPLE META","SI CUMPLE META")</f>
        <v>NO CUMPLE META</v>
      </c>
      <c r="AW25" s="227"/>
      <c r="AX25" s="228"/>
      <c r="AY25" s="229"/>
      <c r="AZ25" s="230"/>
      <c r="BA25" s="231"/>
      <c r="BB25" s="301"/>
      <c r="BC25" s="233" t="str">
        <f t="shared" ref="BC25:BC29" si="20">+IF(BA25&lt;$BB$3,"NO CUMPLE META","SI CUMPLE META")</f>
        <v>NO CUMPLE META</v>
      </c>
      <c r="BD25" s="227"/>
      <c r="BE25" s="228"/>
      <c r="BF25" s="229"/>
      <c r="BG25" s="230"/>
      <c r="BH25" s="231"/>
      <c r="BI25" s="302"/>
      <c r="BJ25" s="233" t="str">
        <f t="shared" ref="BJ25:BJ29" si="21">+IF(BH25&lt;$BI$3,"NO CUMPLE META","SI CUMPLE META")</f>
        <v>NO CUMPLE META</v>
      </c>
      <c r="BK25" s="227"/>
      <c r="BL25" s="228"/>
      <c r="BM25" s="229"/>
      <c r="BN25" s="230"/>
      <c r="BO25" s="231"/>
      <c r="BP25" s="302"/>
      <c r="BQ25" s="233" t="str">
        <f t="shared" ref="BQ25:BQ29" si="22">+IF(BO25&lt;$BP$3,"NO CUMPLE META","SI CUMPLE META")</f>
        <v>NO CUMPLE META</v>
      </c>
      <c r="BR25" s="227"/>
      <c r="BS25" s="228"/>
      <c r="BT25" s="238"/>
      <c r="BU25" s="230"/>
      <c r="BV25" s="231"/>
      <c r="BW25" s="301"/>
      <c r="BX25" s="233" t="str">
        <f t="shared" ref="BX25:BX29" si="23">+IF(BV25&lt;$BW$3,"NO CUMPLE META","SI CUMPLE META")</f>
        <v>NO CUMPLE META</v>
      </c>
      <c r="BY25" s="227"/>
      <c r="BZ25" s="228"/>
      <c r="CA25" s="238"/>
      <c r="CB25" s="230"/>
      <c r="CC25" s="231"/>
      <c r="CD25" s="301"/>
      <c r="CE25" s="233" t="str">
        <f t="shared" ref="CE25:CE29" si="24">+IF(CC25&lt;$CD$3,"NO CUMPLE META","SI CUMPLE META")</f>
        <v>NO CUMPLE META</v>
      </c>
      <c r="CF25" s="227"/>
      <c r="CG25" s="228"/>
      <c r="CH25" s="238"/>
      <c r="CI25" s="230"/>
      <c r="CJ25" s="231"/>
      <c r="CK25" s="391"/>
      <c r="CL25" s="233" t="str">
        <f t="shared" ref="CL25:CL29" si="25">+IF(CJ25&lt;$CD$3,"NO CUMPLE META","SI CUMPLE META")</f>
        <v>NO CUMPLE META</v>
      </c>
      <c r="CM25" s="227">
        <f t="shared" si="10"/>
        <v>1</v>
      </c>
    </row>
    <row r="26" spans="1:92" s="234" customFormat="1" ht="62.25" customHeight="1" x14ac:dyDescent="0.25">
      <c r="A26" s="215">
        <v>14</v>
      </c>
      <c r="B26" s="480">
        <v>1.5</v>
      </c>
      <c r="C26" s="481" t="s">
        <v>170</v>
      </c>
      <c r="D26" s="480" t="s">
        <v>452</v>
      </c>
      <c r="E26" s="481" t="s">
        <v>171</v>
      </c>
      <c r="F26" s="301" t="s">
        <v>453</v>
      </c>
      <c r="G26" s="302" t="s">
        <v>174</v>
      </c>
      <c r="H26" s="302" t="s">
        <v>175</v>
      </c>
      <c r="I26" s="392">
        <v>42736</v>
      </c>
      <c r="J26" s="392">
        <v>43100</v>
      </c>
      <c r="K26" s="302" t="s">
        <v>176</v>
      </c>
      <c r="L26" s="302" t="s">
        <v>177</v>
      </c>
      <c r="M26" s="302" t="s">
        <v>178</v>
      </c>
      <c r="N26" s="302" t="s">
        <v>179</v>
      </c>
      <c r="O26" s="217"/>
      <c r="P26" s="218"/>
      <c r="Q26" s="219"/>
      <c r="R26" s="220"/>
      <c r="S26" s="302"/>
      <c r="T26" s="221" t="str">
        <f t="shared" si="15"/>
        <v>NO CUMPLE META</v>
      </c>
      <c r="U26" s="222"/>
      <c r="V26" s="223"/>
      <c r="W26" s="223"/>
      <c r="X26" s="223"/>
      <c r="Y26" s="224"/>
      <c r="Z26" s="302"/>
      <c r="AA26" s="221" t="str">
        <f t="shared" si="16"/>
        <v>NO CUMPLE META</v>
      </c>
      <c r="AB26" s="222"/>
      <c r="AC26" s="225"/>
      <c r="AD26" s="223"/>
      <c r="AE26" s="223"/>
      <c r="AF26" s="224"/>
      <c r="AG26" s="302"/>
      <c r="AH26" s="221" t="str">
        <f t="shared" si="17"/>
        <v>NO CUMPLE META</v>
      </c>
      <c r="AI26" s="222"/>
      <c r="AJ26" s="225"/>
      <c r="AK26" s="223"/>
      <c r="AL26" s="223"/>
      <c r="AM26" s="224"/>
      <c r="AN26" s="301"/>
      <c r="AO26" s="221" t="str">
        <f t="shared" si="18"/>
        <v>NO CUMPLE META</v>
      </c>
      <c r="AP26" s="226"/>
      <c r="AQ26" s="225"/>
      <c r="AR26" s="223"/>
      <c r="AS26" s="223"/>
      <c r="AT26" s="224"/>
      <c r="AU26" s="301"/>
      <c r="AV26" s="221" t="str">
        <f t="shared" si="19"/>
        <v>NO CUMPLE META</v>
      </c>
      <c r="AW26" s="227"/>
      <c r="AX26" s="228"/>
      <c r="AY26" s="229"/>
      <c r="AZ26" s="230"/>
      <c r="BA26" s="231"/>
      <c r="BB26" s="301"/>
      <c r="BC26" s="233" t="str">
        <f t="shared" si="20"/>
        <v>NO CUMPLE META</v>
      </c>
      <c r="BD26" s="227"/>
      <c r="BE26" s="228"/>
      <c r="BF26" s="229"/>
      <c r="BG26" s="230"/>
      <c r="BH26" s="231"/>
      <c r="BI26" s="301"/>
      <c r="BJ26" s="233" t="str">
        <f t="shared" si="21"/>
        <v>NO CUMPLE META</v>
      </c>
      <c r="BK26" s="227"/>
      <c r="BL26" s="228"/>
      <c r="BM26" s="229"/>
      <c r="BN26" s="230"/>
      <c r="BO26" s="231"/>
      <c r="BP26" s="301"/>
      <c r="BQ26" s="233" t="str">
        <f t="shared" si="22"/>
        <v>NO CUMPLE META</v>
      </c>
      <c r="BR26" s="227"/>
      <c r="BS26" s="228"/>
      <c r="BT26" s="229"/>
      <c r="BU26" s="230"/>
      <c r="BV26" s="231"/>
      <c r="BW26" s="302"/>
      <c r="BX26" s="233" t="str">
        <f t="shared" si="23"/>
        <v>NO CUMPLE META</v>
      </c>
      <c r="BY26" s="227"/>
      <c r="BZ26" s="228"/>
      <c r="CA26" s="229"/>
      <c r="CB26" s="230"/>
      <c r="CC26" s="231"/>
      <c r="CD26" s="302"/>
      <c r="CE26" s="233" t="str">
        <f t="shared" si="24"/>
        <v>NO CUMPLE META</v>
      </c>
      <c r="CF26" s="227"/>
      <c r="CG26" s="237"/>
      <c r="CH26" s="238"/>
      <c r="CI26" s="218"/>
      <c r="CJ26" s="231"/>
      <c r="CK26" s="302"/>
      <c r="CL26" s="233" t="str">
        <f t="shared" si="25"/>
        <v>NO CUMPLE META</v>
      </c>
      <c r="CM26" s="227">
        <f t="shared" si="10"/>
        <v>1</v>
      </c>
    </row>
    <row r="27" spans="1:92" s="234" customFormat="1" ht="69" customHeight="1" x14ac:dyDescent="0.25">
      <c r="A27" s="215">
        <v>15</v>
      </c>
      <c r="B27" s="480"/>
      <c r="C27" s="481"/>
      <c r="D27" s="480"/>
      <c r="E27" s="481"/>
      <c r="F27" s="443" t="s">
        <v>454</v>
      </c>
      <c r="G27" s="302" t="s">
        <v>180</v>
      </c>
      <c r="H27" s="393" t="s">
        <v>181</v>
      </c>
      <c r="I27" s="392">
        <v>42736</v>
      </c>
      <c r="J27" s="392">
        <v>43100</v>
      </c>
      <c r="K27" s="302" t="s">
        <v>176</v>
      </c>
      <c r="L27" s="302" t="s">
        <v>177</v>
      </c>
      <c r="M27" s="302" t="s">
        <v>178</v>
      </c>
      <c r="N27" s="302" t="s">
        <v>179</v>
      </c>
      <c r="O27" s="217"/>
      <c r="P27" s="218"/>
      <c r="Q27" s="219"/>
      <c r="R27" s="220"/>
      <c r="S27" s="302"/>
      <c r="T27" s="221" t="str">
        <f t="shared" si="15"/>
        <v>NO CUMPLE META</v>
      </c>
      <c r="U27" s="222"/>
      <c r="V27" s="223"/>
      <c r="W27" s="223"/>
      <c r="X27" s="223"/>
      <c r="Y27" s="224"/>
      <c r="Z27" s="302"/>
      <c r="AA27" s="221" t="str">
        <f t="shared" si="16"/>
        <v>NO CUMPLE META</v>
      </c>
      <c r="AB27" s="222"/>
      <c r="AC27" s="225"/>
      <c r="AD27" s="223"/>
      <c r="AE27" s="223"/>
      <c r="AF27" s="224"/>
      <c r="AG27" s="302"/>
      <c r="AH27" s="221" t="str">
        <f t="shared" si="17"/>
        <v>NO CUMPLE META</v>
      </c>
      <c r="AI27" s="222"/>
      <c r="AJ27" s="225"/>
      <c r="AK27" s="223"/>
      <c r="AL27" s="223"/>
      <c r="AM27" s="224"/>
      <c r="AN27" s="301"/>
      <c r="AO27" s="221" t="str">
        <f t="shared" si="18"/>
        <v>NO CUMPLE META</v>
      </c>
      <c r="AP27" s="226"/>
      <c r="AQ27" s="225"/>
      <c r="AR27" s="223"/>
      <c r="AS27" s="223"/>
      <c r="AT27" s="224"/>
      <c r="AU27" s="301"/>
      <c r="AV27" s="221" t="str">
        <f t="shared" si="19"/>
        <v>NO CUMPLE META</v>
      </c>
      <c r="AW27" s="227"/>
      <c r="AX27" s="228"/>
      <c r="AY27" s="229"/>
      <c r="AZ27" s="230"/>
      <c r="BA27" s="231"/>
      <c r="BB27" s="301"/>
      <c r="BC27" s="233" t="str">
        <f t="shared" si="20"/>
        <v>NO CUMPLE META</v>
      </c>
      <c r="BD27" s="227"/>
      <c r="BE27" s="228"/>
      <c r="BF27" s="229"/>
      <c r="BG27" s="230"/>
      <c r="BH27" s="231"/>
      <c r="BI27" s="301"/>
      <c r="BJ27" s="233" t="str">
        <f t="shared" si="21"/>
        <v>NO CUMPLE META</v>
      </c>
      <c r="BK27" s="227"/>
      <c r="BL27" s="228"/>
      <c r="BM27" s="229"/>
      <c r="BN27" s="230"/>
      <c r="BO27" s="231"/>
      <c r="BP27" s="301"/>
      <c r="BQ27" s="233" t="str">
        <f t="shared" si="22"/>
        <v>NO CUMPLE META</v>
      </c>
      <c r="BR27" s="227"/>
      <c r="BS27" s="228"/>
      <c r="BT27" s="229"/>
      <c r="BU27" s="230"/>
      <c r="BV27" s="231"/>
      <c r="BW27" s="301"/>
      <c r="BX27" s="233" t="str">
        <f t="shared" si="23"/>
        <v>NO CUMPLE META</v>
      </c>
      <c r="BY27" s="227"/>
      <c r="BZ27" s="228"/>
      <c r="CA27" s="229"/>
      <c r="CB27" s="230"/>
      <c r="CC27" s="231"/>
      <c r="CD27" s="301"/>
      <c r="CE27" s="233" t="str">
        <f t="shared" si="24"/>
        <v>NO CUMPLE META</v>
      </c>
      <c r="CF27" s="227"/>
      <c r="CG27" s="237"/>
      <c r="CH27" s="238"/>
      <c r="CI27" s="218"/>
      <c r="CJ27" s="220"/>
      <c r="CK27" s="301"/>
      <c r="CL27" s="233" t="str">
        <f t="shared" si="25"/>
        <v>NO CUMPLE META</v>
      </c>
      <c r="CM27" s="227">
        <f t="shared" si="10"/>
        <v>1</v>
      </c>
    </row>
    <row r="28" spans="1:92" s="234" customFormat="1" ht="87" customHeight="1" x14ac:dyDescent="0.25">
      <c r="A28" s="215">
        <v>16</v>
      </c>
      <c r="B28" s="480"/>
      <c r="C28" s="481"/>
      <c r="D28" s="480"/>
      <c r="E28" s="481"/>
      <c r="F28" s="443" t="s">
        <v>455</v>
      </c>
      <c r="G28" s="302" t="s">
        <v>182</v>
      </c>
      <c r="H28" s="302" t="s">
        <v>183</v>
      </c>
      <c r="I28" s="392">
        <v>42736</v>
      </c>
      <c r="J28" s="392">
        <v>43100</v>
      </c>
      <c r="K28" s="302" t="s">
        <v>184</v>
      </c>
      <c r="L28" s="302" t="s">
        <v>185</v>
      </c>
      <c r="M28" s="302" t="s">
        <v>178</v>
      </c>
      <c r="N28" s="302" t="s">
        <v>179</v>
      </c>
      <c r="O28" s="217"/>
      <c r="P28" s="218"/>
      <c r="Q28" s="219"/>
      <c r="R28" s="220"/>
      <c r="S28" s="302"/>
      <c r="T28" s="221" t="str">
        <f t="shared" si="15"/>
        <v>NO CUMPLE META</v>
      </c>
      <c r="U28" s="222"/>
      <c r="V28" s="223"/>
      <c r="W28" s="223"/>
      <c r="X28" s="223"/>
      <c r="Y28" s="224"/>
      <c r="Z28" s="302"/>
      <c r="AA28" s="221" t="str">
        <f t="shared" si="16"/>
        <v>NO CUMPLE META</v>
      </c>
      <c r="AB28" s="222"/>
      <c r="AC28" s="225"/>
      <c r="AD28" s="223"/>
      <c r="AE28" s="223"/>
      <c r="AF28" s="224"/>
      <c r="AG28" s="301"/>
      <c r="AH28" s="221" t="str">
        <f t="shared" si="17"/>
        <v>NO CUMPLE META</v>
      </c>
      <c r="AI28" s="222"/>
      <c r="AJ28" s="225"/>
      <c r="AK28" s="223"/>
      <c r="AL28" s="223"/>
      <c r="AM28" s="224"/>
      <c r="AN28" s="301"/>
      <c r="AO28" s="221" t="str">
        <f t="shared" si="18"/>
        <v>NO CUMPLE META</v>
      </c>
      <c r="AP28" s="226"/>
      <c r="AQ28" s="225"/>
      <c r="AR28" s="223"/>
      <c r="AS28" s="223"/>
      <c r="AT28" s="224"/>
      <c r="AU28" s="302"/>
      <c r="AV28" s="221" t="str">
        <f t="shared" si="19"/>
        <v>NO CUMPLE META</v>
      </c>
      <c r="AW28" s="227"/>
      <c r="AX28" s="228"/>
      <c r="AY28" s="238"/>
      <c r="AZ28" s="230"/>
      <c r="BA28" s="231"/>
      <c r="BB28" s="302"/>
      <c r="BC28" s="233" t="str">
        <f t="shared" si="20"/>
        <v>NO CUMPLE META</v>
      </c>
      <c r="BD28" s="227"/>
      <c r="BE28" s="228"/>
      <c r="BF28" s="238"/>
      <c r="BG28" s="230"/>
      <c r="BH28" s="231"/>
      <c r="BI28" s="216"/>
      <c r="BJ28" s="233" t="str">
        <f t="shared" si="21"/>
        <v>NO CUMPLE META</v>
      </c>
      <c r="BK28" s="227"/>
      <c r="BL28" s="237"/>
      <c r="BM28" s="238"/>
      <c r="BN28" s="218"/>
      <c r="BO28" s="231"/>
      <c r="BP28" s="302"/>
      <c r="BQ28" s="233" t="str">
        <f t="shared" si="22"/>
        <v>NO CUMPLE META</v>
      </c>
      <c r="BR28" s="227"/>
      <c r="BS28" s="228"/>
      <c r="BT28" s="229"/>
      <c r="BU28" s="230"/>
      <c r="BV28" s="231"/>
      <c r="BW28" s="302"/>
      <c r="BX28" s="233" t="str">
        <f t="shared" si="23"/>
        <v>NO CUMPLE META</v>
      </c>
      <c r="BY28" s="227"/>
      <c r="BZ28" s="228"/>
      <c r="CA28" s="229"/>
      <c r="CB28" s="230"/>
      <c r="CC28" s="231"/>
      <c r="CD28" s="302"/>
      <c r="CE28" s="233" t="str">
        <f t="shared" si="24"/>
        <v>NO CUMPLE META</v>
      </c>
      <c r="CF28" s="227"/>
      <c r="CG28" s="237"/>
      <c r="CH28" s="238"/>
      <c r="CI28" s="218"/>
      <c r="CJ28" s="231"/>
      <c r="CK28" s="302"/>
      <c r="CL28" s="233" t="str">
        <f t="shared" si="25"/>
        <v>NO CUMPLE META</v>
      </c>
      <c r="CM28" s="227">
        <f t="shared" si="10"/>
        <v>1</v>
      </c>
    </row>
    <row r="29" spans="1:92" s="234" customFormat="1" ht="78" customHeight="1" x14ac:dyDescent="0.25">
      <c r="A29" s="215">
        <v>17</v>
      </c>
      <c r="B29" s="480"/>
      <c r="C29" s="481"/>
      <c r="D29" s="480"/>
      <c r="E29" s="481"/>
      <c r="F29" s="443" t="s">
        <v>456</v>
      </c>
      <c r="G29" s="302" t="s">
        <v>186</v>
      </c>
      <c r="H29" s="302" t="s">
        <v>187</v>
      </c>
      <c r="I29" s="392">
        <v>42736</v>
      </c>
      <c r="J29" s="392">
        <v>43100</v>
      </c>
      <c r="K29" s="302" t="s">
        <v>188</v>
      </c>
      <c r="L29" s="301" t="s">
        <v>189</v>
      </c>
      <c r="M29" s="302" t="s">
        <v>178</v>
      </c>
      <c r="N29" s="302" t="s">
        <v>190</v>
      </c>
      <c r="O29" s="217"/>
      <c r="P29" s="218"/>
      <c r="Q29" s="219"/>
      <c r="R29" s="220"/>
      <c r="S29" s="302"/>
      <c r="T29" s="221" t="str">
        <f t="shared" si="15"/>
        <v>NO CUMPLE META</v>
      </c>
      <c r="U29" s="222">
        <f t="shared" ref="U29" si="26">+IF(T29="NO CUMPLE META",1," ")</f>
        <v>1</v>
      </c>
      <c r="V29" s="223"/>
      <c r="W29" s="223"/>
      <c r="X29" s="223"/>
      <c r="Y29" s="224"/>
      <c r="Z29" s="302"/>
      <c r="AA29" s="221" t="str">
        <f t="shared" si="16"/>
        <v>NO CUMPLE META</v>
      </c>
      <c r="AB29" s="222"/>
      <c r="AC29" s="225"/>
      <c r="AD29" s="223"/>
      <c r="AE29" s="223"/>
      <c r="AF29" s="224"/>
      <c r="AG29" s="301"/>
      <c r="AH29" s="221" t="str">
        <f t="shared" si="17"/>
        <v>NO CUMPLE META</v>
      </c>
      <c r="AI29" s="222"/>
      <c r="AJ29" s="225"/>
      <c r="AK29" s="223"/>
      <c r="AL29" s="223"/>
      <c r="AM29" s="224"/>
      <c r="AN29" s="301"/>
      <c r="AO29" s="221" t="str">
        <f t="shared" si="18"/>
        <v>NO CUMPLE META</v>
      </c>
      <c r="AP29" s="226"/>
      <c r="AQ29" s="225"/>
      <c r="AR29" s="223"/>
      <c r="AS29" s="223"/>
      <c r="AT29" s="224"/>
      <c r="AU29" s="301"/>
      <c r="AV29" s="221" t="str">
        <f t="shared" si="19"/>
        <v>NO CUMPLE META</v>
      </c>
      <c r="AW29" s="227"/>
      <c r="AX29" s="228"/>
      <c r="AY29" s="229"/>
      <c r="AZ29" s="230"/>
      <c r="BA29" s="231"/>
      <c r="BB29" s="302"/>
      <c r="BC29" s="233" t="str">
        <f t="shared" si="20"/>
        <v>NO CUMPLE META</v>
      </c>
      <c r="BD29" s="227"/>
      <c r="BE29" s="228"/>
      <c r="BF29" s="238"/>
      <c r="BG29" s="218"/>
      <c r="BH29" s="231"/>
      <c r="BI29" s="302"/>
      <c r="BJ29" s="233" t="str">
        <f t="shared" si="21"/>
        <v>NO CUMPLE META</v>
      </c>
      <c r="BK29" s="227"/>
      <c r="BL29" s="228"/>
      <c r="BM29" s="229"/>
      <c r="BN29" s="230"/>
      <c r="BO29" s="231"/>
      <c r="BP29" s="302"/>
      <c r="BQ29" s="233" t="str">
        <f t="shared" si="22"/>
        <v>NO CUMPLE META</v>
      </c>
      <c r="BR29" s="227"/>
      <c r="BS29" s="228"/>
      <c r="BT29" s="229"/>
      <c r="BU29" s="230"/>
      <c r="BV29" s="231"/>
      <c r="BW29" s="302"/>
      <c r="BX29" s="233" t="str">
        <f t="shared" si="23"/>
        <v>NO CUMPLE META</v>
      </c>
      <c r="BY29" s="227"/>
      <c r="BZ29" s="228"/>
      <c r="CA29" s="229"/>
      <c r="CB29" s="230"/>
      <c r="CC29" s="231"/>
      <c r="CD29" s="302"/>
      <c r="CE29" s="233" t="str">
        <f t="shared" si="24"/>
        <v>NO CUMPLE META</v>
      </c>
      <c r="CF29" s="227"/>
      <c r="CG29" s="228"/>
      <c r="CH29" s="238"/>
      <c r="CI29" s="218"/>
      <c r="CJ29" s="231"/>
      <c r="CK29" s="302"/>
      <c r="CL29" s="233" t="str">
        <f t="shared" si="25"/>
        <v>NO CUMPLE META</v>
      </c>
      <c r="CM29" s="227">
        <f t="shared" si="10"/>
        <v>1</v>
      </c>
    </row>
    <row r="30" spans="1:92" s="81" customFormat="1" ht="15" customHeight="1" x14ac:dyDescent="0.25">
      <c r="A30" s="83"/>
      <c r="B30" s="76"/>
      <c r="C30" s="76"/>
      <c r="D30" s="76"/>
      <c r="E30" s="76"/>
      <c r="F30" s="76"/>
      <c r="G30" s="53"/>
      <c r="H30" s="53"/>
      <c r="I30" s="165"/>
      <c r="J30" s="165"/>
      <c r="K30" s="76"/>
      <c r="L30" s="76"/>
      <c r="M30" s="76"/>
      <c r="N30" s="76"/>
      <c r="O30" s="80">
        <f>COUNT(O13:O29)</f>
        <v>0</v>
      </c>
      <c r="P30" s="83"/>
      <c r="Q30" s="83"/>
      <c r="R30" s="166"/>
      <c r="S30" s="56"/>
      <c r="T30" s="56"/>
      <c r="U30" s="80">
        <f>SUM(U13:U29)</f>
        <v>5</v>
      </c>
      <c r="V30" s="167"/>
      <c r="W30" s="83"/>
      <c r="X30" s="83"/>
      <c r="Y30" s="166"/>
      <c r="Z30" s="56"/>
      <c r="AA30" s="56"/>
      <c r="AB30" s="80">
        <f>SUM(AB13:AB29)</f>
        <v>0</v>
      </c>
      <c r="AC30" s="83"/>
      <c r="AD30" s="83"/>
      <c r="AE30" s="83"/>
      <c r="AF30" s="166"/>
      <c r="AG30" s="168"/>
      <c r="AH30" s="56"/>
      <c r="AI30" s="80">
        <f>SUM(AI13:AI29)</f>
        <v>0</v>
      </c>
      <c r="AJ30" s="83"/>
      <c r="AK30" s="83"/>
      <c r="AL30" s="83"/>
      <c r="AM30" s="166"/>
      <c r="AN30" s="76"/>
      <c r="AO30" s="56"/>
      <c r="AP30" s="169"/>
      <c r="AQ30" s="167"/>
      <c r="AR30" s="83"/>
      <c r="AS30" s="83"/>
      <c r="AT30" s="166"/>
      <c r="AU30" s="56"/>
      <c r="AV30" s="56"/>
      <c r="AW30" s="80"/>
      <c r="AX30" s="167"/>
      <c r="AY30" s="83"/>
      <c r="AZ30" s="83"/>
      <c r="BA30" s="166"/>
      <c r="BB30" s="56"/>
      <c r="BC30" s="56"/>
      <c r="BD30" s="80"/>
      <c r="BE30" s="83"/>
      <c r="BF30" s="83"/>
      <c r="BG30" s="83"/>
      <c r="BH30" s="166"/>
      <c r="BI30" s="168"/>
      <c r="BJ30" s="56"/>
      <c r="BK30" s="80"/>
      <c r="BL30" s="83"/>
      <c r="BM30" s="83"/>
      <c r="BN30" s="83"/>
      <c r="BO30" s="166"/>
      <c r="BP30" s="76"/>
      <c r="BQ30" s="56"/>
      <c r="BR30" s="80">
        <f>SUM(BR13:BR29)</f>
        <v>0</v>
      </c>
      <c r="BS30" s="167"/>
      <c r="BT30" s="83"/>
      <c r="BU30" s="83"/>
      <c r="BV30" s="166"/>
      <c r="BW30" s="56"/>
      <c r="BX30" s="56"/>
      <c r="BY30" s="80">
        <f>SUM(BY13:BY29)</f>
        <v>0</v>
      </c>
      <c r="BZ30" s="167"/>
      <c r="CA30" s="83"/>
      <c r="CB30" s="83"/>
      <c r="CC30" s="166"/>
      <c r="CD30" s="56"/>
      <c r="CE30" s="56"/>
      <c r="CF30" s="80">
        <f>SUM(CF13:CF29)</f>
        <v>0</v>
      </c>
      <c r="CG30" s="83"/>
      <c r="CH30" s="83"/>
      <c r="CI30" s="83"/>
      <c r="CJ30" s="166"/>
      <c r="CK30" s="168"/>
      <c r="CL30" s="56"/>
      <c r="CM30" s="80">
        <f>SUM(CM13:CM29)</f>
        <v>17</v>
      </c>
      <c r="CN30" s="83"/>
    </row>
    <row r="31" spans="1:92" ht="23.25" x14ac:dyDescent="0.35">
      <c r="E31" s="66"/>
      <c r="F31" s="63"/>
      <c r="G31" s="66"/>
      <c r="H31" s="64"/>
      <c r="I31" s="65"/>
      <c r="J31" s="65" t="s">
        <v>90</v>
      </c>
      <c r="K31" s="66"/>
      <c r="L31" s="66"/>
      <c r="M31" s="66"/>
      <c r="N31" s="66"/>
      <c r="O31" s="170"/>
      <c r="P31" s="170"/>
      <c r="Q31" s="171" t="s">
        <v>37</v>
      </c>
      <c r="R31" s="68" t="e">
        <f>+AVERAGE(R2:R29)</f>
        <v>#DIV/0!</v>
      </c>
      <c r="V31" s="170"/>
      <c r="W31" s="170"/>
      <c r="X31" s="171" t="s">
        <v>37</v>
      </c>
      <c r="Y31" s="68" t="e">
        <f>+AVERAGE(Y2:Y29)</f>
        <v>#DIV/0!</v>
      </c>
      <c r="AC31" s="170"/>
      <c r="AD31" s="170"/>
      <c r="AE31" s="171" t="s">
        <v>37</v>
      </c>
      <c r="AF31" s="68" t="e">
        <f>+AVERAGE(AF2:AF29)</f>
        <v>#DIV/0!</v>
      </c>
      <c r="AI31" s="172"/>
      <c r="AJ31" s="170"/>
      <c r="AK31" s="170"/>
      <c r="AL31" s="171" t="s">
        <v>37</v>
      </c>
      <c r="AM31" s="68" t="e">
        <f>+AVERAGE(AM2:AM29)</f>
        <v>#DIV/0!</v>
      </c>
      <c r="AQ31" s="170"/>
      <c r="AR31" s="170"/>
      <c r="AS31" s="171" t="s">
        <v>37</v>
      </c>
      <c r="AT31" s="68" t="e">
        <f>+AVERAGE(AT2:AT29)</f>
        <v>#DIV/0!</v>
      </c>
      <c r="AW31" s="172"/>
      <c r="AX31" s="170"/>
      <c r="AY31" s="170"/>
      <c r="AZ31" s="171" t="s">
        <v>37</v>
      </c>
      <c r="BA31" s="68" t="e">
        <f>+AVERAGE(BA2:BA29)</f>
        <v>#DIV/0!</v>
      </c>
      <c r="BE31" s="170"/>
      <c r="BF31" s="170"/>
      <c r="BG31" s="171" t="s">
        <v>37</v>
      </c>
      <c r="BH31" s="68" t="e">
        <f>+AVERAGE(BH2:BH29)</f>
        <v>#DIV/0!</v>
      </c>
      <c r="BK31" s="172"/>
      <c r="BL31" s="170"/>
      <c r="BM31" s="170"/>
      <c r="BN31" s="171" t="s">
        <v>37</v>
      </c>
      <c r="BO31" s="68" t="e">
        <f>+AVERAGE(BO2:BO29)</f>
        <v>#DIV/0!</v>
      </c>
      <c r="BS31" s="170"/>
      <c r="BT31" s="170"/>
      <c r="BU31" s="171" t="s">
        <v>37</v>
      </c>
      <c r="BV31" s="68" t="e">
        <f>+AVERAGE(BV2:BV29)</f>
        <v>#DIV/0!</v>
      </c>
      <c r="BY31" s="172"/>
      <c r="BZ31" s="170"/>
      <c r="CA31" s="170"/>
      <c r="CB31" s="171" t="s">
        <v>37</v>
      </c>
      <c r="CC31" s="68" t="e">
        <f>+AVERAGE(CC2:CC29)</f>
        <v>#DIV/0!</v>
      </c>
      <c r="CG31" s="170"/>
      <c r="CH31" s="170"/>
      <c r="CI31" s="171" t="s">
        <v>37</v>
      </c>
      <c r="CJ31" s="68" t="e">
        <f>+AVERAGE(CJ2:CJ29)</f>
        <v>#DIV/0!</v>
      </c>
      <c r="CM31" s="172"/>
      <c r="CN31" s="170"/>
    </row>
    <row r="32" spans="1:92" ht="23.25" x14ac:dyDescent="0.35">
      <c r="E32" s="66"/>
      <c r="F32" s="63"/>
      <c r="G32" s="66"/>
      <c r="H32" s="64"/>
      <c r="I32" s="65"/>
      <c r="J32" s="65"/>
      <c r="K32" s="66"/>
      <c r="L32" s="66"/>
      <c r="M32" s="66"/>
      <c r="N32" s="66"/>
      <c r="O32" s="164"/>
      <c r="Q32" s="171" t="s">
        <v>58</v>
      </c>
      <c r="R32" s="69">
        <f>+U30</f>
        <v>5</v>
      </c>
      <c r="S32" s="70" t="e">
        <f>+R32/$O$30</f>
        <v>#DIV/0!</v>
      </c>
      <c r="T32" s="170"/>
      <c r="U32" s="170"/>
      <c r="X32" s="171" t="s">
        <v>58</v>
      </c>
      <c r="Y32" s="69">
        <f>+AB30</f>
        <v>0</v>
      </c>
      <c r="Z32" s="70" t="e">
        <f>+Y32/$O$30</f>
        <v>#DIV/0!</v>
      </c>
      <c r="AE32" s="171" t="s">
        <v>58</v>
      </c>
      <c r="AF32" s="69">
        <f>+AI30</f>
        <v>0</v>
      </c>
      <c r="AG32" s="70" t="e">
        <f>+AF32/$O$30</f>
        <v>#DIV/0!</v>
      </c>
      <c r="AH32" s="170"/>
      <c r="AI32" s="172"/>
      <c r="AL32" s="171" t="s">
        <v>58</v>
      </c>
      <c r="AM32" s="69">
        <f>+AP30</f>
        <v>0</v>
      </c>
      <c r="AN32" s="70" t="e">
        <f>+AM32/$O$30</f>
        <v>#DIV/0!</v>
      </c>
      <c r="AS32" s="171" t="s">
        <v>58</v>
      </c>
      <c r="AT32" s="69">
        <f>+AW30</f>
        <v>0</v>
      </c>
      <c r="AU32" s="70" t="e">
        <f>+AT32/$O$30</f>
        <v>#DIV/0!</v>
      </c>
      <c r="AV32" s="170"/>
      <c r="AW32" s="172"/>
      <c r="AZ32" s="171" t="s">
        <v>58</v>
      </c>
      <c r="BA32" s="69">
        <f>+BD30</f>
        <v>0</v>
      </c>
      <c r="BB32" s="70" t="e">
        <f>+BA32/$O$30</f>
        <v>#DIV/0!</v>
      </c>
      <c r="BG32" s="171" t="s">
        <v>58</v>
      </c>
      <c r="BH32" s="69">
        <f>+BK30</f>
        <v>0</v>
      </c>
      <c r="BI32" s="70" t="e">
        <f>+BH32/$O$30</f>
        <v>#DIV/0!</v>
      </c>
      <c r="BJ32" s="170"/>
      <c r="BK32" s="172"/>
      <c r="BN32" s="171" t="s">
        <v>58</v>
      </c>
      <c r="BO32" s="69">
        <f>+BR30</f>
        <v>0</v>
      </c>
      <c r="BP32" s="70" t="e">
        <f>+BO32/$O$30</f>
        <v>#DIV/0!</v>
      </c>
      <c r="BU32" s="171" t="s">
        <v>58</v>
      </c>
      <c r="BV32" s="69">
        <f>+BY30</f>
        <v>0</v>
      </c>
      <c r="BW32" s="70" t="e">
        <f>+BV32/$O$30</f>
        <v>#DIV/0!</v>
      </c>
      <c r="BX32" s="170"/>
      <c r="BY32" s="172"/>
      <c r="CB32" s="171" t="s">
        <v>58</v>
      </c>
      <c r="CC32" s="69">
        <f>+CF30</f>
        <v>0</v>
      </c>
      <c r="CD32" s="70" t="e">
        <f>+CC32/$O$30</f>
        <v>#DIV/0!</v>
      </c>
      <c r="CI32" s="171" t="s">
        <v>58</v>
      </c>
      <c r="CJ32" s="69">
        <f>+CM30</f>
        <v>17</v>
      </c>
      <c r="CK32" s="70" t="e">
        <f>+CJ32/$O$30</f>
        <v>#DIV/0!</v>
      </c>
      <c r="CL32" s="170"/>
      <c r="CM32" s="172"/>
    </row>
    <row r="33" spans="15:91" ht="23.25" x14ac:dyDescent="0.2">
      <c r="O33" s="164"/>
      <c r="Q33" s="171" t="s">
        <v>36</v>
      </c>
      <c r="R33" s="69">
        <f>+$O$30-R32</f>
        <v>-5</v>
      </c>
      <c r="S33" s="68" t="e">
        <f>+R33/$O$30</f>
        <v>#DIV/0!</v>
      </c>
      <c r="X33" s="171" t="s">
        <v>36</v>
      </c>
      <c r="Y33" s="69">
        <f>+$O$30-Y32</f>
        <v>0</v>
      </c>
      <c r="Z33" s="68">
        <v>0.11</v>
      </c>
      <c r="AE33" s="171" t="s">
        <v>36</v>
      </c>
      <c r="AF33" s="69">
        <f>+$O$30-AF32</f>
        <v>0</v>
      </c>
      <c r="AG33" s="68">
        <v>0.15</v>
      </c>
      <c r="AI33" s="172"/>
      <c r="AL33" s="171" t="s">
        <v>36</v>
      </c>
      <c r="AM33" s="69">
        <f>+$O$30-AM32</f>
        <v>0</v>
      </c>
      <c r="AN33" s="68">
        <v>0.22</v>
      </c>
      <c r="AS33" s="171" t="s">
        <v>36</v>
      </c>
      <c r="AT33" s="69">
        <f>+$O$30-AT32</f>
        <v>0</v>
      </c>
      <c r="AU33" s="68">
        <v>0.3</v>
      </c>
      <c r="AW33" s="172"/>
      <c r="AZ33" s="171" t="s">
        <v>36</v>
      </c>
      <c r="BA33" s="69">
        <f>+$O$30-BA32</f>
        <v>0</v>
      </c>
      <c r="BB33" s="68">
        <v>0.37</v>
      </c>
      <c r="BG33" s="171" t="s">
        <v>36</v>
      </c>
      <c r="BH33" s="69">
        <f>+$O$30-BH32</f>
        <v>0</v>
      </c>
      <c r="BI33" s="68">
        <v>0.44</v>
      </c>
      <c r="BK33" s="172"/>
      <c r="BN33" s="171" t="s">
        <v>36</v>
      </c>
      <c r="BO33" s="69">
        <f>+$O$30-BO32</f>
        <v>0</v>
      </c>
      <c r="BP33" s="68">
        <v>0.44</v>
      </c>
      <c r="BU33" s="171" t="s">
        <v>36</v>
      </c>
      <c r="BV33" s="69">
        <f>+$O$30-BV32</f>
        <v>0</v>
      </c>
      <c r="BW33" s="68" t="e">
        <f>+BV33/$O$30</f>
        <v>#DIV/0!</v>
      </c>
      <c r="BY33" s="172"/>
      <c r="CB33" s="171" t="s">
        <v>36</v>
      </c>
      <c r="CC33" s="69">
        <f>+$O$30-CC32</f>
        <v>0</v>
      </c>
      <c r="CD33" s="68" t="e">
        <f>+CC33/$O$30</f>
        <v>#DIV/0!</v>
      </c>
      <c r="CI33" s="171" t="s">
        <v>36</v>
      </c>
      <c r="CJ33" s="69">
        <f>+$O$30-CJ32</f>
        <v>-17</v>
      </c>
      <c r="CK33" s="68" t="e">
        <f>+CJ33/$O$30</f>
        <v>#DIV/0!</v>
      </c>
      <c r="CM33" s="172"/>
    </row>
    <row r="34" spans="15:91" ht="23.25" x14ac:dyDescent="0.2">
      <c r="O34" s="164"/>
      <c r="R34" s="71">
        <f>SUM(R32:R33)</f>
        <v>0</v>
      </c>
      <c r="Y34" s="71">
        <f>SUM(Y32:Y33)</f>
        <v>0</v>
      </c>
      <c r="AF34" s="71">
        <f>SUM(AF32:AF33)</f>
        <v>0</v>
      </c>
      <c r="AI34" s="172"/>
      <c r="AM34" s="71">
        <f>SUM(AM32:AM33)</f>
        <v>0</v>
      </c>
      <c r="AT34" s="71">
        <f>SUM(AT32:AT33)</f>
        <v>0</v>
      </c>
      <c r="AW34" s="172"/>
      <c r="BA34" s="71">
        <f>SUM(BA32:BA33)</f>
        <v>0</v>
      </c>
      <c r="BH34" s="71">
        <f>SUM(BH32:BH33)</f>
        <v>0</v>
      </c>
      <c r="BK34" s="172"/>
      <c r="BO34" s="71">
        <f>SUM(BO32:BO33)</f>
        <v>0</v>
      </c>
      <c r="BV34" s="71">
        <f>SUM(BV32:BV33)</f>
        <v>0</v>
      </c>
      <c r="BY34" s="172"/>
      <c r="CC34" s="71">
        <f>SUM(CC32:CC33)</f>
        <v>0</v>
      </c>
      <c r="CJ34" s="71">
        <f>SUM(CJ32:CJ33)</f>
        <v>0</v>
      </c>
      <c r="CM34" s="172"/>
    </row>
  </sheetData>
  <autoFilter ref="A5:WYR5"/>
  <mergeCells count="90">
    <mergeCell ref="CG2:CL2"/>
    <mergeCell ref="CG4:CJ4"/>
    <mergeCell ref="CK4:CK5"/>
    <mergeCell ref="CL4:CL5"/>
    <mergeCell ref="T4:T5"/>
    <mergeCell ref="BE4:BH4"/>
    <mergeCell ref="BL4:BO4"/>
    <mergeCell ref="BI4:BI5"/>
    <mergeCell ref="BJ4:BJ5"/>
    <mergeCell ref="BE2:BJ2"/>
    <mergeCell ref="BE3:BH3"/>
    <mergeCell ref="BL3:BO3"/>
    <mergeCell ref="AN4:AN5"/>
    <mergeCell ref="AO4:AO5"/>
    <mergeCell ref="AJ2:AO2"/>
    <mergeCell ref="AJ3:AM3"/>
    <mergeCell ref="AQ3:AT3"/>
    <mergeCell ref="BP4:BP5"/>
    <mergeCell ref="AQ4:AT4"/>
    <mergeCell ref="BQ4:BQ5"/>
    <mergeCell ref="BL2:BQ2"/>
    <mergeCell ref="AX3:BA3"/>
    <mergeCell ref="AU4:AU5"/>
    <mergeCell ref="BB4:BB5"/>
    <mergeCell ref="BC4:BC5"/>
    <mergeCell ref="AX2:BC2"/>
    <mergeCell ref="AV4:AV5"/>
    <mergeCell ref="BZ2:CE2"/>
    <mergeCell ref="BZ4:CC4"/>
    <mergeCell ref="CD4:CD5"/>
    <mergeCell ref="CE4:CE5"/>
    <mergeCell ref="BW4:BW5"/>
    <mergeCell ref="BX4:BX5"/>
    <mergeCell ref="BS2:BX2"/>
    <mergeCell ref="BS4:BV4"/>
    <mergeCell ref="BZ3:CC3"/>
    <mergeCell ref="BS3:BV3"/>
    <mergeCell ref="V3:Y3"/>
    <mergeCell ref="AC3:AF3"/>
    <mergeCell ref="S4:S5"/>
    <mergeCell ref="Z4:Z5"/>
    <mergeCell ref="O3:R3"/>
    <mergeCell ref="I4:J4"/>
    <mergeCell ref="M4:M5"/>
    <mergeCell ref="G4:G5"/>
    <mergeCell ref="AJ4:AM4"/>
    <mergeCell ref="O4:R4"/>
    <mergeCell ref="AA4:AA5"/>
    <mergeCell ref="AG4:AG5"/>
    <mergeCell ref="AH4:AH5"/>
    <mergeCell ref="AC4:AF4"/>
    <mergeCell ref="V4:Y4"/>
    <mergeCell ref="CG3:CJ3"/>
    <mergeCell ref="B6:N6"/>
    <mergeCell ref="F4:F5"/>
    <mergeCell ref="B4:B5"/>
    <mergeCell ref="C4:C5"/>
    <mergeCell ref="D4:D5"/>
    <mergeCell ref="E4:E5"/>
    <mergeCell ref="H4:H5"/>
    <mergeCell ref="K4:L4"/>
    <mergeCell ref="B2:N3"/>
    <mergeCell ref="N4:N5"/>
    <mergeCell ref="AX4:BA4"/>
    <mergeCell ref="AQ2:AV2"/>
    <mergeCell ref="V2:AA2"/>
    <mergeCell ref="AC2:AH2"/>
    <mergeCell ref="O2:T2"/>
    <mergeCell ref="A7:A12"/>
    <mergeCell ref="B26:B29"/>
    <mergeCell ref="C26:C29"/>
    <mergeCell ref="D26:D29"/>
    <mergeCell ref="E26:E29"/>
    <mergeCell ref="C13:C16"/>
    <mergeCell ref="E13:E16"/>
    <mergeCell ref="D13:D16"/>
    <mergeCell ref="B17:B21"/>
    <mergeCell ref="C17:C21"/>
    <mergeCell ref="D17:D21"/>
    <mergeCell ref="E17:E21"/>
    <mergeCell ref="C22:C25"/>
    <mergeCell ref="B22:B25"/>
    <mergeCell ref="B13:B16"/>
    <mergeCell ref="D10:D12"/>
    <mergeCell ref="F10:F12"/>
    <mergeCell ref="B7:B12"/>
    <mergeCell ref="D7:D9"/>
    <mergeCell ref="C7:C12"/>
    <mergeCell ref="E10:E12"/>
    <mergeCell ref="E7:E9"/>
  </mergeCells>
  <conditionalFormatting sqref="T13 AH14:AH18 AO14:AO24 AV14:AV24 BQ14:BQ21 BX14:BX24 BC14:BC29 BJ14:BJ29 BQ25:BQ29 CE14:CE29 CL14:CL29 AH20:AH29 T15:T29 AA14:AA29">
    <cfRule type="containsText" dxfId="99" priority="163" operator="containsText" text="SI CUMPLE META">
      <formula>NOT(ISERROR(SEARCH("SI CUMPLE META",T13)))</formula>
    </cfRule>
    <cfRule type="containsText" dxfId="98" priority="164" operator="containsText" text="NO CUMPLE META">
      <formula>NOT(ISERROR(SEARCH("NO CUMPLE META",T13)))</formula>
    </cfRule>
  </conditionalFormatting>
  <conditionalFormatting sqref="BQ23:BQ24">
    <cfRule type="containsText" dxfId="97" priority="109" operator="containsText" text="SI CUMPLE META">
      <formula>NOT(ISERROR(SEARCH("SI CUMPLE META",BQ23)))</formula>
    </cfRule>
    <cfRule type="containsText" dxfId="96" priority="110" operator="containsText" text="NO CUMPLE META">
      <formula>NOT(ISERROR(SEARCH("NO CUMPLE META",BQ23)))</formula>
    </cfRule>
  </conditionalFormatting>
  <conditionalFormatting sqref="AA13">
    <cfRule type="containsText" dxfId="95" priority="143" operator="containsText" text="SI CUMPLE META">
      <formula>NOT(ISERROR(SEARCH("SI CUMPLE META",AA13)))</formula>
    </cfRule>
    <cfRule type="containsText" dxfId="94" priority="144" operator="containsText" text="NO CUMPLE META">
      <formula>NOT(ISERROR(SEARCH("NO CUMPLE META",AA13)))</formula>
    </cfRule>
  </conditionalFormatting>
  <conditionalFormatting sqref="AO13">
    <cfRule type="containsText" dxfId="93" priority="139" operator="containsText" text="SI CUMPLE META">
      <formula>NOT(ISERROR(SEARCH("SI CUMPLE META",AO13)))</formula>
    </cfRule>
    <cfRule type="containsText" dxfId="92" priority="140" operator="containsText" text="NO CUMPLE META">
      <formula>NOT(ISERROR(SEARCH("NO CUMPLE META",AO13)))</formula>
    </cfRule>
  </conditionalFormatting>
  <conditionalFormatting sqref="AV13">
    <cfRule type="containsText" dxfId="91" priority="137" operator="containsText" text="SI CUMPLE META">
      <formula>NOT(ISERROR(SEARCH("SI CUMPLE META",AV13)))</formula>
    </cfRule>
    <cfRule type="containsText" dxfId="90" priority="138" operator="containsText" text="NO CUMPLE META">
      <formula>NOT(ISERROR(SEARCH("NO CUMPLE META",AV13)))</formula>
    </cfRule>
  </conditionalFormatting>
  <conditionalFormatting sqref="BC13">
    <cfRule type="containsText" dxfId="89" priority="135" operator="containsText" text="SI CUMPLE META">
      <formula>NOT(ISERROR(SEARCH("SI CUMPLE META",BC13)))</formula>
    </cfRule>
    <cfRule type="containsText" dxfId="88" priority="136" operator="containsText" text="NO CUMPLE META">
      <formula>NOT(ISERROR(SEARCH("NO CUMPLE META",BC13)))</formula>
    </cfRule>
  </conditionalFormatting>
  <conditionalFormatting sqref="BJ13">
    <cfRule type="containsText" dxfId="87" priority="133" operator="containsText" text="SI CUMPLE META">
      <formula>NOT(ISERROR(SEARCH("SI CUMPLE META",BJ13)))</formula>
    </cfRule>
    <cfRule type="containsText" dxfId="86" priority="134" operator="containsText" text="NO CUMPLE META">
      <formula>NOT(ISERROR(SEARCH("NO CUMPLE META",BJ13)))</formula>
    </cfRule>
  </conditionalFormatting>
  <conditionalFormatting sqref="BQ13">
    <cfRule type="containsText" dxfId="85" priority="131" operator="containsText" text="SI CUMPLE META">
      <formula>NOT(ISERROR(SEARCH("SI CUMPLE META",BQ13)))</formula>
    </cfRule>
    <cfRule type="containsText" dxfId="84" priority="132" operator="containsText" text="NO CUMPLE META">
      <formula>NOT(ISERROR(SEARCH("NO CUMPLE META",BQ13)))</formula>
    </cfRule>
  </conditionalFormatting>
  <conditionalFormatting sqref="AH13">
    <cfRule type="containsText" dxfId="83" priority="123" operator="containsText" text="SI CUMPLE META">
      <formula>NOT(ISERROR(SEARCH("SI CUMPLE META",AH13)))</formula>
    </cfRule>
    <cfRule type="containsText" dxfId="82" priority="124" operator="containsText" text="NO CUMPLE META">
      <formula>NOT(ISERROR(SEARCH("NO CUMPLE META",AH13)))</formula>
    </cfRule>
  </conditionalFormatting>
  <conditionalFormatting sqref="T14">
    <cfRule type="containsText" dxfId="81" priority="99" operator="containsText" text="SI CUMPLE META">
      <formula>NOT(ISERROR(SEARCH("SI CUMPLE META",T14)))</formula>
    </cfRule>
    <cfRule type="containsText" dxfId="80" priority="100" operator="containsText" text="NO CUMPLE META">
      <formula>NOT(ISERROR(SEARCH("NO CUMPLE META",T14)))</formula>
    </cfRule>
  </conditionalFormatting>
  <conditionalFormatting sqref="BQ22">
    <cfRule type="containsText" dxfId="79" priority="97" operator="containsText" text="SI CUMPLE META">
      <formula>NOT(ISERROR(SEARCH("SI CUMPLE META",BQ22)))</formula>
    </cfRule>
    <cfRule type="containsText" dxfId="78" priority="98" operator="containsText" text="NO CUMPLE META">
      <formula>NOT(ISERROR(SEARCH("NO CUMPLE META",BQ22)))</formula>
    </cfRule>
  </conditionalFormatting>
  <conditionalFormatting sqref="BX13">
    <cfRule type="containsText" dxfId="77" priority="95" operator="containsText" text="SI CUMPLE META">
      <formula>NOT(ISERROR(SEARCH("SI CUMPLE META",BX13)))</formula>
    </cfRule>
    <cfRule type="containsText" dxfId="76" priority="96" operator="containsText" text="NO CUMPLE META">
      <formula>NOT(ISERROR(SEARCH("NO CUMPLE META",BX13)))</formula>
    </cfRule>
  </conditionalFormatting>
  <conditionalFormatting sqref="CE13">
    <cfRule type="containsText" dxfId="75" priority="93" operator="containsText" text="SI CUMPLE META">
      <formula>NOT(ISERROR(SEARCH("SI CUMPLE META",CE13)))</formula>
    </cfRule>
    <cfRule type="containsText" dxfId="74" priority="94" operator="containsText" text="NO CUMPLE META">
      <formula>NOT(ISERROR(SEARCH("NO CUMPLE META",CE13)))</formula>
    </cfRule>
  </conditionalFormatting>
  <conditionalFormatting sqref="CL13">
    <cfRule type="containsText" dxfId="73" priority="91" operator="containsText" text="SI CUMPLE META">
      <formula>NOT(ISERROR(SEARCH("SI CUMPLE META",CL13)))</formula>
    </cfRule>
    <cfRule type="containsText" dxfId="72" priority="92" operator="containsText" text="NO CUMPLE META">
      <formula>NOT(ISERROR(SEARCH("NO CUMPLE META",CL13)))</formula>
    </cfRule>
  </conditionalFormatting>
  <conditionalFormatting sqref="AO25:AO29">
    <cfRule type="containsText" dxfId="71" priority="83" operator="containsText" text="SI CUMPLE META">
      <formula>NOT(ISERROR(SEARCH("SI CUMPLE META",AO25)))</formula>
    </cfRule>
    <cfRule type="containsText" dxfId="70" priority="84" operator="containsText" text="NO CUMPLE META">
      <formula>NOT(ISERROR(SEARCH("NO CUMPLE META",AO25)))</formula>
    </cfRule>
  </conditionalFormatting>
  <conditionalFormatting sqref="AV25:AV29">
    <cfRule type="containsText" dxfId="69" priority="81" operator="containsText" text="SI CUMPLE META">
      <formula>NOT(ISERROR(SEARCH("SI CUMPLE META",AV25)))</formula>
    </cfRule>
    <cfRule type="containsText" dxfId="68" priority="82" operator="containsText" text="NO CUMPLE META">
      <formula>NOT(ISERROR(SEARCH("NO CUMPLE META",AV25)))</formula>
    </cfRule>
  </conditionalFormatting>
  <conditionalFormatting sqref="BX25:BX29">
    <cfRule type="containsText" dxfId="67" priority="73" operator="containsText" text="SI CUMPLE META">
      <formula>NOT(ISERROR(SEARCH("SI CUMPLE META",BX25)))</formula>
    </cfRule>
    <cfRule type="containsText" dxfId="66" priority="74" operator="containsText" text="NO CUMPLE META">
      <formula>NOT(ISERROR(SEARCH("NO CUMPLE META",BX25)))</formula>
    </cfRule>
  </conditionalFormatting>
  <conditionalFormatting sqref="AH19">
    <cfRule type="containsText" dxfId="65" priority="65" operator="containsText" text="SI CUMPLE META">
      <formula>NOT(ISERROR(SEARCH("SI CUMPLE META",AH19)))</formula>
    </cfRule>
    <cfRule type="containsText" dxfId="64" priority="66" operator="containsText" text="NO CUMPLE META">
      <formula>NOT(ISERROR(SEARCH("NO CUMPLE META",AH19)))</formula>
    </cfRule>
  </conditionalFormatting>
  <printOptions horizontalCentered="1" verticalCentered="1" gridLines="1"/>
  <pageMargins left="1" right="0" top="0.70866141732283505" bottom="0.511811023622047" header="0.31496062992126" footer="0.27559055118110198"/>
  <pageSetup paperSize="5" scale="55" orientation="landscape" r:id="rId1"/>
  <headerFooter>
    <oddFooter>&amp;A&amp;RPágina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M69"/>
  <sheetViews>
    <sheetView topLeftCell="C5" zoomScale="80" zoomScaleNormal="80" workbookViewId="0">
      <selection activeCell="G28" sqref="G28"/>
    </sheetView>
  </sheetViews>
  <sheetFormatPr baseColWidth="10" defaultColWidth="12.85546875" defaultRowHeight="60" customHeight="1" x14ac:dyDescent="0.25"/>
  <cols>
    <col min="1" max="1" width="7.7109375" style="45" customWidth="1"/>
    <col min="2" max="2" width="21.28515625" style="45" customWidth="1"/>
    <col min="3" max="3" width="6.7109375" style="61" customWidth="1"/>
    <col min="4" max="4" width="30.85546875" style="45" customWidth="1"/>
    <col min="5" max="5" width="7.42578125" style="61" customWidth="1"/>
    <col min="6" max="6" width="35" style="45" customWidth="1"/>
    <col min="7" max="7" width="26.140625" style="45" customWidth="1"/>
    <col min="8" max="8" width="12.85546875" style="45"/>
    <col min="9" max="9" width="12.28515625" style="45" customWidth="1"/>
    <col min="10" max="10" width="18.140625" style="45" customWidth="1"/>
    <col min="11" max="11" width="22.42578125" style="45" customWidth="1"/>
    <col min="12" max="12" width="25.28515625" style="45" customWidth="1"/>
    <col min="13" max="13" width="29" style="45" customWidth="1"/>
    <col min="14" max="14" width="15.85546875" style="157" customWidth="1"/>
    <col min="15" max="15" width="14.85546875" style="45" customWidth="1"/>
    <col min="16" max="16" width="17.140625" style="45" customWidth="1"/>
    <col min="17" max="17" width="18.28515625" style="45" customWidth="1"/>
    <col min="18" max="18" width="22.42578125" style="45" customWidth="1"/>
    <col min="19" max="19" width="21" style="45" customWidth="1"/>
    <col min="20" max="20" width="15.28515625" style="45" customWidth="1"/>
    <col min="21" max="21" width="13.28515625" style="45" customWidth="1"/>
    <col min="22" max="22" width="14.85546875" style="45" customWidth="1"/>
    <col min="23" max="23" width="13.5703125" style="45" customWidth="1"/>
    <col min="24" max="24" width="18.5703125" style="45" customWidth="1"/>
    <col min="25" max="25" width="17.5703125" style="45" customWidth="1"/>
    <col min="26" max="26" width="22.85546875" style="45" customWidth="1"/>
    <col min="27" max="27" width="14.42578125" style="45" customWidth="1"/>
    <col min="28" max="28" width="14.7109375" style="45" customWidth="1"/>
    <col min="29" max="29" width="17" style="45" customWidth="1"/>
    <col min="30" max="30" width="17.7109375" style="45" customWidth="1"/>
    <col min="31" max="31" width="19.140625" style="45" customWidth="1"/>
    <col min="32" max="32" width="17.7109375" style="45" customWidth="1"/>
    <col min="33" max="33" width="22.7109375" style="45" customWidth="1"/>
    <col min="34" max="34" width="13.85546875" style="45" customWidth="1"/>
    <col min="35" max="35" width="13.42578125" style="45" customWidth="1"/>
    <col min="36" max="36" width="15.28515625" style="45" customWidth="1"/>
    <col min="37" max="37" width="17.85546875" style="45" customWidth="1"/>
    <col min="38" max="38" width="17.5703125" style="45" customWidth="1"/>
    <col min="39" max="39" width="23.7109375" style="45" customWidth="1"/>
    <col min="40" max="40" width="20" style="45" customWidth="1"/>
    <col min="41" max="41" width="14.140625" style="45" customWidth="1"/>
    <col min="42" max="42" width="13" style="45" customWidth="1"/>
    <col min="43" max="43" width="14.42578125" style="45" customWidth="1"/>
    <col min="44" max="44" width="15.7109375" style="45" customWidth="1"/>
    <col min="45" max="45" width="16.28515625" style="45" customWidth="1"/>
    <col min="46" max="46" width="19.7109375" style="45" customWidth="1"/>
    <col min="47" max="47" width="21.140625" style="45" customWidth="1"/>
    <col min="48" max="48" width="18.140625" style="45" customWidth="1"/>
    <col min="49" max="49" width="14.42578125" style="45" customWidth="1"/>
    <col min="50" max="50" width="13.42578125" style="45" customWidth="1"/>
    <col min="51" max="51" width="16.28515625" style="45" customWidth="1"/>
    <col min="52" max="52" width="17.5703125" style="45" customWidth="1"/>
    <col min="53" max="53" width="21.42578125" style="45" customWidth="1"/>
    <col min="54" max="54" width="18.140625" style="45" customWidth="1"/>
    <col min="55" max="56" width="14.28515625" style="45" customWidth="1"/>
    <col min="57" max="57" width="16.42578125" style="45" customWidth="1"/>
    <col min="58" max="58" width="17.5703125" style="45" customWidth="1"/>
    <col min="59" max="59" width="17.140625" style="45" customWidth="1"/>
    <col min="60" max="60" width="17.7109375" style="45" customWidth="1"/>
    <col min="61" max="61" width="21.7109375" style="45" customWidth="1"/>
    <col min="62" max="62" width="14.7109375" style="45" customWidth="1"/>
    <col min="63" max="63" width="13" style="45" customWidth="1"/>
    <col min="64" max="64" width="13.7109375" style="45" customWidth="1"/>
    <col min="65" max="65" width="15.85546875" style="45" customWidth="1"/>
    <col min="66" max="66" width="16.85546875" style="45" customWidth="1"/>
    <col min="67" max="67" width="20" style="45" customWidth="1"/>
    <col min="68" max="68" width="23.85546875" style="45" customWidth="1"/>
    <col min="69" max="69" width="13.85546875" style="45" customWidth="1"/>
    <col min="70" max="70" width="13.7109375" style="45" customWidth="1"/>
    <col min="71" max="71" width="14.85546875" style="45" customWidth="1"/>
    <col min="72" max="72" width="19.7109375" style="45" customWidth="1"/>
    <col min="73" max="73" width="16.7109375" style="45" customWidth="1"/>
    <col min="74" max="74" width="19.5703125" style="45" customWidth="1"/>
    <col min="75" max="75" width="17.42578125" style="45" customWidth="1"/>
    <col min="76" max="76" width="13.5703125" style="45" customWidth="1"/>
    <col min="77" max="77" width="14.42578125" style="45" customWidth="1"/>
    <col min="78" max="78" width="17.28515625" style="45" customWidth="1"/>
    <col min="79" max="79" width="15.28515625" style="45" customWidth="1"/>
    <col min="80" max="80" width="21.42578125" style="45" customWidth="1"/>
    <col min="81" max="81" width="29.42578125" style="45" customWidth="1"/>
    <col min="82" max="82" width="20.140625" style="45" customWidth="1"/>
    <col min="83" max="83" width="17" style="45" customWidth="1"/>
    <col min="84" max="84" width="10.85546875" style="45" customWidth="1"/>
    <col min="85" max="85" width="10.28515625" style="45" customWidth="1"/>
    <col min="86" max="86" width="12.42578125" style="45" customWidth="1"/>
    <col min="87" max="87" width="12.85546875" style="45"/>
    <col min="88" max="88" width="45.42578125" style="45" customWidth="1"/>
    <col min="89" max="16384" width="12.85546875" style="45"/>
  </cols>
  <sheetData>
    <row r="1" spans="1:90" ht="33" hidden="1" customHeight="1" thickBot="1" x14ac:dyDescent="0.3">
      <c r="A1" s="48"/>
      <c r="B1" s="48"/>
      <c r="C1" s="49"/>
      <c r="D1" s="48"/>
      <c r="E1" s="49">
        <f>0.52+0.09</f>
        <v>0.61</v>
      </c>
      <c r="F1" s="48"/>
      <c r="G1" s="48"/>
      <c r="H1" s="48"/>
      <c r="I1" s="48"/>
      <c r="J1" s="48"/>
      <c r="K1" s="48"/>
      <c r="L1" s="48"/>
      <c r="M1" s="48"/>
      <c r="N1" s="155"/>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f>17112733+44000000</f>
        <v>61112733</v>
      </c>
      <c r="BI1" s="48"/>
      <c r="BJ1" s="48"/>
      <c r="BK1" s="48"/>
      <c r="BL1" s="48"/>
      <c r="BM1" s="48"/>
      <c r="BN1" s="48"/>
      <c r="BO1" s="48"/>
      <c r="BP1" s="48"/>
      <c r="BQ1" s="48"/>
      <c r="BR1" s="48"/>
      <c r="BS1" s="48"/>
      <c r="BT1" s="48"/>
      <c r="BU1" s="48"/>
      <c r="BV1" s="48"/>
      <c r="BW1" s="48"/>
      <c r="BX1" s="50"/>
      <c r="BY1" s="48"/>
      <c r="BZ1" s="48"/>
      <c r="CA1" s="48"/>
      <c r="CB1" s="48"/>
      <c r="CC1" s="48"/>
      <c r="CD1" s="48"/>
      <c r="CE1" s="50"/>
      <c r="CF1" s="48"/>
      <c r="CG1" s="48"/>
      <c r="CH1" s="48"/>
      <c r="CI1" s="48"/>
      <c r="CJ1" s="48"/>
      <c r="CK1" s="48"/>
    </row>
    <row r="2" spans="1:90" s="356" customFormat="1" ht="46.15" customHeight="1" x14ac:dyDescent="0.3">
      <c r="A2" s="518" t="s">
        <v>66</v>
      </c>
      <c r="B2" s="519"/>
      <c r="C2" s="519"/>
      <c r="D2" s="519"/>
      <c r="E2" s="519"/>
      <c r="F2" s="519"/>
      <c r="G2" s="519"/>
      <c r="H2" s="519"/>
      <c r="I2" s="519"/>
      <c r="J2" s="519"/>
      <c r="K2" s="519"/>
      <c r="L2" s="519"/>
      <c r="M2" s="519"/>
      <c r="N2" s="497" t="s">
        <v>62</v>
      </c>
      <c r="O2" s="498"/>
      <c r="P2" s="498"/>
      <c r="Q2" s="498"/>
      <c r="R2" s="498"/>
      <c r="S2" s="498"/>
      <c r="T2" s="372"/>
      <c r="U2" s="496" t="s">
        <v>67</v>
      </c>
      <c r="V2" s="496"/>
      <c r="W2" s="496"/>
      <c r="X2" s="496"/>
      <c r="Y2" s="496"/>
      <c r="Z2" s="496"/>
      <c r="AA2" s="373"/>
      <c r="AB2" s="496" t="s">
        <v>71</v>
      </c>
      <c r="AC2" s="496"/>
      <c r="AD2" s="496"/>
      <c r="AE2" s="496"/>
      <c r="AF2" s="496"/>
      <c r="AG2" s="496"/>
      <c r="AH2" s="373"/>
      <c r="AI2" s="496" t="s">
        <v>72</v>
      </c>
      <c r="AJ2" s="496"/>
      <c r="AK2" s="496"/>
      <c r="AL2" s="496"/>
      <c r="AM2" s="496"/>
      <c r="AN2" s="496"/>
      <c r="AO2" s="373"/>
      <c r="AP2" s="496" t="s">
        <v>73</v>
      </c>
      <c r="AQ2" s="496"/>
      <c r="AR2" s="496"/>
      <c r="AS2" s="496"/>
      <c r="AT2" s="496"/>
      <c r="AU2" s="496"/>
      <c r="AV2" s="373"/>
      <c r="AW2" s="496" t="s">
        <v>74</v>
      </c>
      <c r="AX2" s="496"/>
      <c r="AY2" s="496"/>
      <c r="AZ2" s="496"/>
      <c r="BA2" s="496"/>
      <c r="BB2" s="496"/>
      <c r="BC2" s="373"/>
      <c r="BD2" s="496" t="s">
        <v>75</v>
      </c>
      <c r="BE2" s="496"/>
      <c r="BF2" s="496"/>
      <c r="BG2" s="496"/>
      <c r="BH2" s="496"/>
      <c r="BI2" s="496"/>
      <c r="BJ2" s="373"/>
      <c r="BK2" s="496" t="s">
        <v>76</v>
      </c>
      <c r="BL2" s="496"/>
      <c r="BM2" s="496"/>
      <c r="BN2" s="496"/>
      <c r="BO2" s="496"/>
      <c r="BP2" s="496"/>
      <c r="BQ2" s="374"/>
      <c r="BR2" s="496" t="s">
        <v>68</v>
      </c>
      <c r="BS2" s="496"/>
      <c r="BT2" s="496"/>
      <c r="BU2" s="496"/>
      <c r="BV2" s="496"/>
      <c r="BW2" s="496"/>
      <c r="BX2" s="374"/>
      <c r="BY2" s="496" t="s">
        <v>69</v>
      </c>
      <c r="BZ2" s="496"/>
      <c r="CA2" s="496"/>
      <c r="CB2" s="496"/>
      <c r="CC2" s="496"/>
      <c r="CD2" s="496"/>
      <c r="CE2" s="374"/>
      <c r="CF2" s="496" t="s">
        <v>70</v>
      </c>
      <c r="CG2" s="496"/>
      <c r="CH2" s="496"/>
      <c r="CI2" s="496"/>
      <c r="CJ2" s="496"/>
      <c r="CK2" s="496"/>
      <c r="CL2" s="375"/>
    </row>
    <row r="3" spans="1:90" s="356" customFormat="1" ht="36" customHeight="1" thickBot="1" x14ac:dyDescent="0.25">
      <c r="A3" s="520"/>
      <c r="B3" s="521"/>
      <c r="C3" s="521"/>
      <c r="D3" s="521"/>
      <c r="E3" s="521"/>
      <c r="F3" s="521"/>
      <c r="G3" s="521"/>
      <c r="H3" s="521"/>
      <c r="I3" s="521"/>
      <c r="J3" s="521"/>
      <c r="K3" s="521"/>
      <c r="L3" s="521"/>
      <c r="M3" s="521"/>
      <c r="N3" s="500" t="s">
        <v>33</v>
      </c>
      <c r="O3" s="485"/>
      <c r="P3" s="485"/>
      <c r="Q3" s="485"/>
      <c r="R3" s="376">
        <v>9.0909090909090912E-2</v>
      </c>
      <c r="S3" s="377"/>
      <c r="T3" s="377"/>
      <c r="U3" s="485" t="s">
        <v>33</v>
      </c>
      <c r="V3" s="485"/>
      <c r="W3" s="485"/>
      <c r="X3" s="485"/>
      <c r="Y3" s="376">
        <f>$R$3*2</f>
        <v>0.18181818181818182</v>
      </c>
      <c r="Z3" s="377"/>
      <c r="AA3" s="377"/>
      <c r="AB3" s="485" t="s">
        <v>33</v>
      </c>
      <c r="AC3" s="485"/>
      <c r="AD3" s="485"/>
      <c r="AE3" s="485"/>
      <c r="AF3" s="376">
        <f>$R$3*3</f>
        <v>0.27272727272727271</v>
      </c>
      <c r="AG3" s="377"/>
      <c r="AH3" s="377"/>
      <c r="AI3" s="485" t="s">
        <v>33</v>
      </c>
      <c r="AJ3" s="485"/>
      <c r="AK3" s="485"/>
      <c r="AL3" s="485"/>
      <c r="AM3" s="376">
        <f>$R$3*4</f>
        <v>0.36363636363636365</v>
      </c>
      <c r="AN3" s="377"/>
      <c r="AO3" s="377"/>
      <c r="AP3" s="485" t="s">
        <v>33</v>
      </c>
      <c r="AQ3" s="485"/>
      <c r="AR3" s="485"/>
      <c r="AS3" s="485"/>
      <c r="AT3" s="376">
        <f>$R$3*5</f>
        <v>0.45454545454545459</v>
      </c>
      <c r="AU3" s="377"/>
      <c r="AV3" s="377"/>
      <c r="AW3" s="485" t="s">
        <v>33</v>
      </c>
      <c r="AX3" s="485"/>
      <c r="AY3" s="485"/>
      <c r="AZ3" s="485"/>
      <c r="BA3" s="376">
        <f>$R$3*6</f>
        <v>0.54545454545454541</v>
      </c>
      <c r="BB3" s="377"/>
      <c r="BC3" s="377"/>
      <c r="BD3" s="485" t="s">
        <v>33</v>
      </c>
      <c r="BE3" s="485"/>
      <c r="BF3" s="485"/>
      <c r="BG3" s="485"/>
      <c r="BH3" s="376">
        <f>$R$3*7</f>
        <v>0.63636363636363635</v>
      </c>
      <c r="BI3" s="377"/>
      <c r="BJ3" s="377"/>
      <c r="BK3" s="515" t="s">
        <v>33</v>
      </c>
      <c r="BL3" s="515"/>
      <c r="BM3" s="515"/>
      <c r="BN3" s="515"/>
      <c r="BO3" s="378">
        <f>$R$3*8</f>
        <v>0.72727272727272729</v>
      </c>
      <c r="BP3" s="379"/>
      <c r="BQ3" s="380"/>
      <c r="BR3" s="515" t="s">
        <v>33</v>
      </c>
      <c r="BS3" s="515"/>
      <c r="BT3" s="515"/>
      <c r="BU3" s="515"/>
      <c r="BV3" s="378">
        <f>$R$3*9</f>
        <v>0.81818181818181823</v>
      </c>
      <c r="BW3" s="379"/>
      <c r="BX3" s="380"/>
      <c r="BY3" s="515" t="s">
        <v>33</v>
      </c>
      <c r="BZ3" s="515"/>
      <c r="CA3" s="515"/>
      <c r="CB3" s="515"/>
      <c r="CC3" s="378">
        <f>$R$3*10</f>
        <v>0.90909090909090917</v>
      </c>
      <c r="CD3" s="379"/>
      <c r="CE3" s="380"/>
      <c r="CF3" s="515" t="s">
        <v>33</v>
      </c>
      <c r="CG3" s="515"/>
      <c r="CH3" s="515"/>
      <c r="CI3" s="515"/>
      <c r="CJ3" s="378">
        <f>$R$3*11</f>
        <v>1</v>
      </c>
      <c r="CK3" s="379"/>
      <c r="CL3" s="369"/>
    </row>
    <row r="4" spans="1:90" s="356" customFormat="1" ht="37.9" customHeight="1" x14ac:dyDescent="0.2">
      <c r="A4" s="522" t="s">
        <v>29</v>
      </c>
      <c r="B4" s="489" t="s">
        <v>40</v>
      </c>
      <c r="C4" s="489" t="s">
        <v>30</v>
      </c>
      <c r="D4" s="489" t="s">
        <v>14</v>
      </c>
      <c r="E4" s="489" t="s">
        <v>31</v>
      </c>
      <c r="F4" s="489" t="s">
        <v>42</v>
      </c>
      <c r="G4" s="489" t="s">
        <v>0</v>
      </c>
      <c r="H4" s="489" t="s">
        <v>2</v>
      </c>
      <c r="I4" s="489"/>
      <c r="J4" s="489" t="s">
        <v>1</v>
      </c>
      <c r="K4" s="489"/>
      <c r="L4" s="489" t="s">
        <v>3</v>
      </c>
      <c r="M4" s="489" t="s">
        <v>43</v>
      </c>
      <c r="N4" s="510" t="s">
        <v>9</v>
      </c>
      <c r="O4" s="510"/>
      <c r="P4" s="510"/>
      <c r="Q4" s="510"/>
      <c r="R4" s="510" t="s">
        <v>8</v>
      </c>
      <c r="S4" s="510" t="s">
        <v>34</v>
      </c>
      <c r="T4" s="349"/>
      <c r="U4" s="510" t="s">
        <v>9</v>
      </c>
      <c r="V4" s="510"/>
      <c r="W4" s="510"/>
      <c r="X4" s="510"/>
      <c r="Y4" s="510" t="s">
        <v>8</v>
      </c>
      <c r="Z4" s="510" t="s">
        <v>34</v>
      </c>
      <c r="AA4" s="349"/>
      <c r="AB4" s="510" t="s">
        <v>9</v>
      </c>
      <c r="AC4" s="510"/>
      <c r="AD4" s="510"/>
      <c r="AE4" s="510"/>
      <c r="AF4" s="510" t="s">
        <v>8</v>
      </c>
      <c r="AG4" s="510" t="s">
        <v>34</v>
      </c>
      <c r="AH4" s="349"/>
      <c r="AI4" s="510" t="s">
        <v>9</v>
      </c>
      <c r="AJ4" s="510"/>
      <c r="AK4" s="510"/>
      <c r="AL4" s="510"/>
      <c r="AM4" s="510" t="s">
        <v>8</v>
      </c>
      <c r="AN4" s="510" t="s">
        <v>34</v>
      </c>
      <c r="AO4" s="349"/>
      <c r="AP4" s="510" t="s">
        <v>9</v>
      </c>
      <c r="AQ4" s="510"/>
      <c r="AR4" s="510"/>
      <c r="AS4" s="510"/>
      <c r="AT4" s="510" t="s">
        <v>8</v>
      </c>
      <c r="AU4" s="510" t="s">
        <v>34</v>
      </c>
      <c r="AV4" s="350"/>
      <c r="AW4" s="511" t="s">
        <v>9</v>
      </c>
      <c r="AX4" s="511"/>
      <c r="AY4" s="511"/>
      <c r="AZ4" s="511"/>
      <c r="BA4" s="511" t="s">
        <v>8</v>
      </c>
      <c r="BB4" s="511" t="s">
        <v>34</v>
      </c>
      <c r="BC4" s="350"/>
      <c r="BD4" s="511" t="s">
        <v>9</v>
      </c>
      <c r="BE4" s="511"/>
      <c r="BF4" s="511"/>
      <c r="BG4" s="511"/>
      <c r="BH4" s="511" t="s">
        <v>8</v>
      </c>
      <c r="BI4" s="511" t="s">
        <v>34</v>
      </c>
      <c r="BJ4" s="350"/>
      <c r="BK4" s="516" t="s">
        <v>9</v>
      </c>
      <c r="BL4" s="516"/>
      <c r="BM4" s="516"/>
      <c r="BN4" s="516"/>
      <c r="BO4" s="516" t="s">
        <v>8</v>
      </c>
      <c r="BP4" s="516" t="s">
        <v>34</v>
      </c>
      <c r="BQ4" s="370"/>
      <c r="BR4" s="516" t="s">
        <v>9</v>
      </c>
      <c r="BS4" s="516"/>
      <c r="BT4" s="516"/>
      <c r="BU4" s="516"/>
      <c r="BV4" s="516" t="s">
        <v>8</v>
      </c>
      <c r="BW4" s="516" t="s">
        <v>34</v>
      </c>
      <c r="BX4" s="370"/>
      <c r="BY4" s="516" t="s">
        <v>9</v>
      </c>
      <c r="BZ4" s="516"/>
      <c r="CA4" s="516"/>
      <c r="CB4" s="516"/>
      <c r="CC4" s="516" t="s">
        <v>8</v>
      </c>
      <c r="CD4" s="516" t="s">
        <v>34</v>
      </c>
      <c r="CE4" s="370"/>
      <c r="CF4" s="516" t="s">
        <v>9</v>
      </c>
      <c r="CG4" s="516"/>
      <c r="CH4" s="516"/>
      <c r="CI4" s="516"/>
      <c r="CJ4" s="516" t="s">
        <v>8</v>
      </c>
      <c r="CK4" s="516" t="s">
        <v>34</v>
      </c>
      <c r="CL4" s="371"/>
    </row>
    <row r="5" spans="1:90" s="356" customFormat="1" ht="33" customHeight="1" thickBot="1" x14ac:dyDescent="0.25">
      <c r="A5" s="523"/>
      <c r="B5" s="490"/>
      <c r="C5" s="490"/>
      <c r="D5" s="490"/>
      <c r="E5" s="490"/>
      <c r="F5" s="490"/>
      <c r="G5" s="490"/>
      <c r="H5" s="344" t="s">
        <v>51</v>
      </c>
      <c r="I5" s="344" t="s">
        <v>52</v>
      </c>
      <c r="J5" s="344" t="s">
        <v>4</v>
      </c>
      <c r="K5" s="344" t="s">
        <v>5</v>
      </c>
      <c r="L5" s="490"/>
      <c r="M5" s="490"/>
      <c r="N5" s="363" t="s">
        <v>57</v>
      </c>
      <c r="O5" s="344" t="s">
        <v>12</v>
      </c>
      <c r="P5" s="344" t="s">
        <v>13</v>
      </c>
      <c r="Q5" s="344" t="s">
        <v>11</v>
      </c>
      <c r="R5" s="490"/>
      <c r="S5" s="490"/>
      <c r="T5" s="344"/>
      <c r="U5" s="344" t="s">
        <v>10</v>
      </c>
      <c r="V5" s="344" t="s">
        <v>12</v>
      </c>
      <c r="W5" s="344" t="s">
        <v>13</v>
      </c>
      <c r="X5" s="344" t="s">
        <v>11</v>
      </c>
      <c r="Y5" s="490"/>
      <c r="Z5" s="490"/>
      <c r="AA5" s="344"/>
      <c r="AB5" s="364" t="s">
        <v>10</v>
      </c>
      <c r="AC5" s="344" t="s">
        <v>12</v>
      </c>
      <c r="AD5" s="344" t="s">
        <v>13</v>
      </c>
      <c r="AE5" s="344" t="s">
        <v>11</v>
      </c>
      <c r="AF5" s="490"/>
      <c r="AG5" s="490"/>
      <c r="AH5" s="344"/>
      <c r="AI5" s="364" t="s">
        <v>10</v>
      </c>
      <c r="AJ5" s="344" t="s">
        <v>12</v>
      </c>
      <c r="AK5" s="344" t="s">
        <v>13</v>
      </c>
      <c r="AL5" s="344" t="s">
        <v>11</v>
      </c>
      <c r="AM5" s="490"/>
      <c r="AN5" s="490"/>
      <c r="AO5" s="344"/>
      <c r="AP5" s="364" t="s">
        <v>10</v>
      </c>
      <c r="AQ5" s="344" t="s">
        <v>12</v>
      </c>
      <c r="AR5" s="344" t="s">
        <v>13</v>
      </c>
      <c r="AS5" s="344" t="s">
        <v>11</v>
      </c>
      <c r="AT5" s="490"/>
      <c r="AU5" s="490"/>
      <c r="AV5" s="347"/>
      <c r="AW5" s="365" t="s">
        <v>10</v>
      </c>
      <c r="AX5" s="347" t="s">
        <v>12</v>
      </c>
      <c r="AY5" s="347" t="s">
        <v>13</v>
      </c>
      <c r="AZ5" s="347" t="s">
        <v>11</v>
      </c>
      <c r="BA5" s="512"/>
      <c r="BB5" s="512"/>
      <c r="BC5" s="347"/>
      <c r="BD5" s="365" t="s">
        <v>10</v>
      </c>
      <c r="BE5" s="347" t="s">
        <v>12</v>
      </c>
      <c r="BF5" s="347" t="s">
        <v>13</v>
      </c>
      <c r="BG5" s="347" t="s">
        <v>11</v>
      </c>
      <c r="BH5" s="512"/>
      <c r="BI5" s="512"/>
      <c r="BJ5" s="347"/>
      <c r="BK5" s="366" t="s">
        <v>10</v>
      </c>
      <c r="BL5" s="366" t="s">
        <v>12</v>
      </c>
      <c r="BM5" s="366" t="s">
        <v>13</v>
      </c>
      <c r="BN5" s="366" t="s">
        <v>11</v>
      </c>
      <c r="BO5" s="517"/>
      <c r="BP5" s="517"/>
      <c r="BQ5" s="367"/>
      <c r="BR5" s="368" t="s">
        <v>10</v>
      </c>
      <c r="BS5" s="366" t="s">
        <v>12</v>
      </c>
      <c r="BT5" s="366" t="s">
        <v>13</v>
      </c>
      <c r="BU5" s="366" t="s">
        <v>11</v>
      </c>
      <c r="BV5" s="517"/>
      <c r="BW5" s="517"/>
      <c r="BX5" s="367"/>
      <c r="BY5" s="368" t="s">
        <v>10</v>
      </c>
      <c r="BZ5" s="366" t="s">
        <v>12</v>
      </c>
      <c r="CA5" s="366" t="s">
        <v>13</v>
      </c>
      <c r="CB5" s="366" t="s">
        <v>11</v>
      </c>
      <c r="CC5" s="517"/>
      <c r="CD5" s="517"/>
      <c r="CE5" s="367"/>
      <c r="CF5" s="368" t="s">
        <v>10</v>
      </c>
      <c r="CG5" s="366" t="s">
        <v>12</v>
      </c>
      <c r="CH5" s="366" t="s">
        <v>13</v>
      </c>
      <c r="CI5" s="366" t="s">
        <v>11</v>
      </c>
      <c r="CJ5" s="517"/>
      <c r="CK5" s="517"/>
      <c r="CL5" s="369"/>
    </row>
    <row r="6" spans="1:90" ht="31.5" customHeight="1" thickBot="1" x14ac:dyDescent="0.3">
      <c r="A6" s="513" t="s">
        <v>45</v>
      </c>
      <c r="B6" s="513"/>
      <c r="C6" s="513"/>
      <c r="D6" s="513"/>
      <c r="E6" s="513"/>
      <c r="F6" s="513"/>
      <c r="G6" s="513"/>
      <c r="H6" s="513"/>
      <c r="I6" s="513"/>
      <c r="J6" s="513"/>
      <c r="K6" s="513"/>
      <c r="L6" s="513"/>
      <c r="M6" s="513"/>
      <c r="N6" s="357"/>
      <c r="O6" s="358"/>
      <c r="P6" s="358"/>
      <c r="Q6" s="358"/>
      <c r="R6" s="358"/>
      <c r="S6" s="358"/>
      <c r="T6" s="358"/>
      <c r="U6" s="358"/>
      <c r="V6" s="358"/>
      <c r="W6" s="358"/>
      <c r="X6" s="358"/>
      <c r="Y6" s="358"/>
      <c r="Z6" s="358"/>
      <c r="AA6" s="359"/>
      <c r="AB6" s="358"/>
      <c r="AC6" s="358"/>
      <c r="AD6" s="358"/>
      <c r="AE6" s="358"/>
      <c r="AF6" s="358"/>
      <c r="AG6" s="358"/>
      <c r="AH6" s="359"/>
      <c r="AI6" s="358"/>
      <c r="AJ6" s="358"/>
      <c r="AK6" s="358"/>
      <c r="AL6" s="358"/>
      <c r="AM6" s="358"/>
      <c r="AN6" s="358"/>
      <c r="AO6" s="359"/>
      <c r="AP6" s="358"/>
      <c r="AQ6" s="358"/>
      <c r="AR6" s="358"/>
      <c r="AS6" s="358"/>
      <c r="AT6" s="358"/>
      <c r="AU6" s="358"/>
      <c r="AV6" s="342"/>
      <c r="AW6" s="360"/>
      <c r="AX6" s="360"/>
      <c r="AY6" s="360"/>
      <c r="AZ6" s="360"/>
      <c r="BA6" s="360"/>
      <c r="BB6" s="360"/>
      <c r="BC6" s="342"/>
      <c r="BD6" s="360"/>
      <c r="BE6" s="360"/>
      <c r="BF6" s="360"/>
      <c r="BG6" s="360"/>
      <c r="BH6" s="360"/>
      <c r="BI6" s="360"/>
      <c r="BJ6" s="342"/>
      <c r="BK6" s="361"/>
      <c r="BL6" s="361"/>
      <c r="BM6" s="361"/>
      <c r="BN6" s="361"/>
      <c r="BO6" s="361"/>
      <c r="BP6" s="361"/>
      <c r="BQ6" s="362"/>
      <c r="BR6" s="361"/>
      <c r="BS6" s="361"/>
      <c r="BT6" s="361"/>
      <c r="BU6" s="361"/>
      <c r="BV6" s="361"/>
      <c r="BW6" s="361"/>
      <c r="BX6" s="362"/>
      <c r="BY6" s="361"/>
      <c r="BZ6" s="361"/>
      <c r="CA6" s="361"/>
      <c r="CB6" s="361"/>
      <c r="CC6" s="361"/>
      <c r="CD6" s="361"/>
      <c r="CE6" s="362"/>
      <c r="CF6" s="361"/>
      <c r="CG6" s="361"/>
      <c r="CH6" s="361"/>
      <c r="CI6" s="361"/>
      <c r="CJ6" s="361"/>
      <c r="CK6" s="361"/>
      <c r="CL6" s="361"/>
    </row>
    <row r="7" spans="1:90" ht="102.75" customHeight="1" x14ac:dyDescent="0.2">
      <c r="A7" s="506">
        <v>2.1</v>
      </c>
      <c r="B7" s="504" t="s">
        <v>195</v>
      </c>
      <c r="C7" s="506" t="s">
        <v>196</v>
      </c>
      <c r="D7" s="484" t="s">
        <v>197</v>
      </c>
      <c r="E7" s="82" t="s">
        <v>219</v>
      </c>
      <c r="F7" s="306" t="s">
        <v>198</v>
      </c>
      <c r="G7" s="307">
        <v>0.9</v>
      </c>
      <c r="H7" s="308">
        <v>42767</v>
      </c>
      <c r="I7" s="308">
        <v>43100</v>
      </c>
      <c r="J7" s="306" t="s">
        <v>199</v>
      </c>
      <c r="K7" s="306" t="s">
        <v>200</v>
      </c>
      <c r="L7" s="306" t="s">
        <v>201</v>
      </c>
      <c r="M7" s="309" t="s">
        <v>202</v>
      </c>
      <c r="N7" s="152"/>
      <c r="O7" s="199"/>
      <c r="P7" s="187"/>
      <c r="Q7" s="200"/>
      <c r="R7" s="153"/>
      <c r="S7" s="202" t="str">
        <f>+IF(Q7&lt;$R$3,"NO CUMPLE META","SI CUMPLE META")</f>
        <v>NO CUMPLE META</v>
      </c>
      <c r="T7" s="203"/>
      <c r="U7" s="204"/>
      <c r="V7" s="199"/>
      <c r="W7" s="199"/>
      <c r="X7" s="200"/>
      <c r="Y7" s="153"/>
      <c r="Z7" s="202" t="str">
        <f>+IF(X7&lt;$Y$3,"NO CUMPLE META","SI CUMPLE META")</f>
        <v>NO CUMPLE META</v>
      </c>
      <c r="AA7" s="203">
        <f>+IF(Z7="NO CUMPLE META",1," ")</f>
        <v>1</v>
      </c>
      <c r="AB7" s="152"/>
      <c r="AC7" s="199"/>
      <c r="AD7" s="199"/>
      <c r="AE7" s="200"/>
      <c r="AF7" s="199"/>
      <c r="AG7" s="202" t="str">
        <f>+IF(AE7&lt;$Y$3,"NO CUMPLE META","SI CUMPLE META")</f>
        <v>NO CUMPLE META</v>
      </c>
      <c r="AH7" s="203"/>
      <c r="AI7" s="152"/>
      <c r="AJ7" s="199"/>
      <c r="AK7" s="199"/>
      <c r="AL7" s="200"/>
      <c r="AM7" s="279"/>
      <c r="AN7" s="202" t="str">
        <f>+IF(AL7&lt;$AM$3,"NO CUMPLE META","SI CUMPLE META")</f>
        <v>NO CUMPLE META</v>
      </c>
      <c r="AO7" s="203"/>
      <c r="AP7" s="152"/>
      <c r="AQ7" s="199"/>
      <c r="AR7" s="199"/>
      <c r="AS7" s="200"/>
      <c r="AT7" s="153"/>
      <c r="AU7" s="202" t="str">
        <f>+IF(AS7&lt;$AT$3,"NO CUMPLE META","SI CUMPLE META")</f>
        <v>NO CUMPLE META</v>
      </c>
      <c r="AV7" s="95"/>
      <c r="AW7" s="152"/>
      <c r="AX7" s="122"/>
      <c r="AY7" s="111"/>
      <c r="AZ7" s="112"/>
      <c r="BA7" s="153"/>
      <c r="BB7" s="113" t="str">
        <f>+IF(AZ7&lt;$BA$3,"NO CUMPLE META","SI CUMPLE META")</f>
        <v>NO CUMPLE META</v>
      </c>
      <c r="BC7" s="95"/>
      <c r="BD7" s="120"/>
      <c r="BE7" s="122"/>
      <c r="BF7" s="111"/>
      <c r="BG7" s="112"/>
      <c r="BH7" s="153"/>
      <c r="BI7" s="113" t="str">
        <f>+IF(BG7&lt;$BH$3,"NO CUMPLE META","SI CUMPLE META")</f>
        <v>NO CUMPLE META</v>
      </c>
      <c r="BJ7" s="95"/>
      <c r="BK7" s="124"/>
      <c r="BL7" s="125"/>
      <c r="BM7" s="125"/>
      <c r="BN7" s="123"/>
      <c r="BO7" s="153"/>
      <c r="BP7" s="113" t="str">
        <f>+IF(BN7&lt;$BO$3,"NO CUMPLE META","SI CUMPLE META")</f>
        <v>NO CUMPLE META</v>
      </c>
      <c r="BQ7" s="127"/>
      <c r="BR7" s="124"/>
      <c r="BS7" s="125"/>
      <c r="BT7" s="125"/>
      <c r="BU7" s="112"/>
      <c r="BV7" s="126"/>
      <c r="BW7" s="113" t="str">
        <f>+IF(BU7&lt;$BV$3,"NO CUMPLE META","SI CUMPLE META")</f>
        <v>NO CUMPLE META</v>
      </c>
      <c r="BX7" s="127"/>
      <c r="BY7" s="124"/>
      <c r="BZ7" s="125"/>
      <c r="CA7" s="125"/>
      <c r="CB7" s="112"/>
      <c r="CC7" s="288"/>
      <c r="CD7" s="113" t="str">
        <f>+IF(CB7&lt;$CC$3,"NO CUMPLE META","SI CUMPLE META")</f>
        <v>NO CUMPLE META</v>
      </c>
      <c r="CE7" s="127"/>
      <c r="CF7" s="124"/>
      <c r="CG7" s="125"/>
      <c r="CH7" s="125"/>
      <c r="CI7" s="112"/>
      <c r="CJ7" s="288"/>
      <c r="CK7" s="113" t="str">
        <f>+IF(CI7&lt;$CC$3,"NO CUMPLE META","SI CUMPLE META")</f>
        <v>NO CUMPLE META</v>
      </c>
      <c r="CL7" s="127">
        <f>+IF(CK7="NO CUMPLE META",1," ")</f>
        <v>1</v>
      </c>
    </row>
    <row r="8" spans="1:90" ht="119.25" customHeight="1" x14ac:dyDescent="0.2">
      <c r="A8" s="507"/>
      <c r="B8" s="505"/>
      <c r="C8" s="507"/>
      <c r="D8" s="482"/>
      <c r="E8" s="82" t="s">
        <v>220</v>
      </c>
      <c r="F8" s="310" t="s">
        <v>203</v>
      </c>
      <c r="G8" s="311">
        <v>1</v>
      </c>
      <c r="H8" s="312">
        <v>42767</v>
      </c>
      <c r="I8" s="312">
        <v>43100</v>
      </c>
      <c r="J8" s="310" t="s">
        <v>204</v>
      </c>
      <c r="K8" s="310" t="s">
        <v>205</v>
      </c>
      <c r="L8" s="310" t="s">
        <v>206</v>
      </c>
      <c r="M8" s="313" t="s">
        <v>207</v>
      </c>
      <c r="N8" s="152"/>
      <c r="O8" s="199"/>
      <c r="P8" s="187"/>
      <c r="Q8" s="200"/>
      <c r="R8" s="201"/>
      <c r="S8" s="202" t="str">
        <f t="shared" ref="S8:S26" si="0">+IF(Q8&lt;$R$3,"NO CUMPLE META","SI CUMPLE META")</f>
        <v>NO CUMPLE META</v>
      </c>
      <c r="T8" s="203"/>
      <c r="U8" s="204"/>
      <c r="V8" s="199"/>
      <c r="W8" s="199"/>
      <c r="X8" s="200"/>
      <c r="Y8" s="201"/>
      <c r="Z8" s="202" t="str">
        <f t="shared" ref="Z8:Z26" si="1">+IF(X8&lt;$Y$3,"NO CUMPLE META","SI CUMPLE META")</f>
        <v>NO CUMPLE META</v>
      </c>
      <c r="AA8" s="203">
        <f t="shared" ref="AA8:AA26" si="2">+IF(Z8="NO CUMPLE META",1," ")</f>
        <v>1</v>
      </c>
      <c r="AB8" s="152"/>
      <c r="AC8" s="199"/>
      <c r="AD8" s="199"/>
      <c r="AE8" s="200"/>
      <c r="AF8" s="279"/>
      <c r="AG8" s="202" t="str">
        <f t="shared" ref="AG8:AG26" si="3">+IF(AE8&lt;$Y$3,"NO CUMPLE META","SI CUMPLE META")</f>
        <v>NO CUMPLE META</v>
      </c>
      <c r="AH8" s="203"/>
      <c r="AI8" s="152"/>
      <c r="AJ8" s="199"/>
      <c r="AK8" s="199"/>
      <c r="AL8" s="200"/>
      <c r="AM8" s="272"/>
      <c r="AN8" s="202" t="str">
        <f t="shared" ref="AN8:AN26" si="4">+IF(AL8&lt;$AM$3,"NO CUMPLE META","SI CUMPLE META")</f>
        <v>NO CUMPLE META</v>
      </c>
      <c r="AO8" s="203"/>
      <c r="AP8" s="152"/>
      <c r="AQ8" s="199"/>
      <c r="AR8" s="199"/>
      <c r="AS8" s="200"/>
      <c r="AT8" s="272"/>
      <c r="AU8" s="202" t="str">
        <f t="shared" ref="AU8:AU26" si="5">+IF(AS8&lt;$AT$3,"NO CUMPLE META","SI CUMPLE META")</f>
        <v>NO CUMPLE META</v>
      </c>
      <c r="AV8" s="95"/>
      <c r="AW8" s="152"/>
      <c r="AX8" s="122"/>
      <c r="AY8" s="111"/>
      <c r="AZ8" s="112"/>
      <c r="BA8" s="201"/>
      <c r="BB8" s="113" t="str">
        <f>+IF(AZ8&lt;$BA$3,"NO CUMPLE META","SI CUMPLE META")</f>
        <v>NO CUMPLE META</v>
      </c>
      <c r="BC8" s="95"/>
      <c r="BD8" s="120"/>
      <c r="BE8" s="122"/>
      <c r="BF8" s="111"/>
      <c r="BG8" s="112"/>
      <c r="BH8" s="201"/>
      <c r="BI8" s="113" t="str">
        <f t="shared" ref="BI8:BI26" si="6">+IF(BG8&lt;$BH$3,"NO CUMPLE META","SI CUMPLE META")</f>
        <v>NO CUMPLE META</v>
      </c>
      <c r="BJ8" s="95"/>
      <c r="BK8" s="124"/>
      <c r="BL8" s="125"/>
      <c r="BM8" s="125"/>
      <c r="BN8" s="123"/>
      <c r="BO8" s="201"/>
      <c r="BP8" s="113" t="str">
        <f t="shared" ref="BP8:BP26" si="7">+IF(BN8&lt;$BO$3,"NO CUMPLE META","SI CUMPLE META")</f>
        <v>NO CUMPLE META</v>
      </c>
      <c r="BQ8" s="127"/>
      <c r="BR8" s="124"/>
      <c r="BS8" s="125"/>
      <c r="BT8" s="125"/>
      <c r="BU8" s="112"/>
      <c r="BV8" s="126"/>
      <c r="BW8" s="113" t="str">
        <f t="shared" ref="BW8:BW26" si="8">+IF(BU8&lt;$BV$3,"NO CUMPLE META","SI CUMPLE META")</f>
        <v>NO CUMPLE META</v>
      </c>
      <c r="BX8" s="127"/>
      <c r="BY8" s="124"/>
      <c r="BZ8" s="125"/>
      <c r="CA8" s="125"/>
      <c r="CB8" s="112"/>
      <c r="CC8" s="279"/>
      <c r="CD8" s="113" t="str">
        <f t="shared" ref="CD8:CD26" si="9">+IF(CB8&lt;$CC$3,"NO CUMPLE META","SI CUMPLE META")</f>
        <v>NO CUMPLE META</v>
      </c>
      <c r="CE8" s="127"/>
      <c r="CF8" s="124"/>
      <c r="CG8" s="125"/>
      <c r="CH8" s="125"/>
      <c r="CI8" s="112"/>
      <c r="CJ8" s="279"/>
      <c r="CK8" s="113" t="str">
        <f t="shared" ref="CK8:CK26" si="10">+IF(CI8&lt;$CC$3,"NO CUMPLE META","SI CUMPLE META")</f>
        <v>NO CUMPLE META</v>
      </c>
      <c r="CL8" s="127">
        <f t="shared" ref="CL8:CL26" si="11">+IF(CK8="NO CUMPLE META",1," ")</f>
        <v>1</v>
      </c>
    </row>
    <row r="9" spans="1:90" ht="114" customHeight="1" x14ac:dyDescent="0.2">
      <c r="A9" s="507"/>
      <c r="B9" s="505"/>
      <c r="C9" s="507"/>
      <c r="D9" s="482"/>
      <c r="E9" s="82" t="s">
        <v>221</v>
      </c>
      <c r="F9" s="310" t="s">
        <v>208</v>
      </c>
      <c r="G9" s="311">
        <v>0.1</v>
      </c>
      <c r="H9" s="312">
        <v>42767</v>
      </c>
      <c r="I9" s="312">
        <v>43100</v>
      </c>
      <c r="J9" s="310" t="s">
        <v>209</v>
      </c>
      <c r="K9" s="310" t="s">
        <v>210</v>
      </c>
      <c r="L9" s="310" t="s">
        <v>211</v>
      </c>
      <c r="M9" s="313" t="s">
        <v>212</v>
      </c>
      <c r="N9" s="152"/>
      <c r="O9" s="199"/>
      <c r="P9" s="187"/>
      <c r="Q9" s="200"/>
      <c r="R9" s="201"/>
      <c r="S9" s="202" t="str">
        <f t="shared" si="0"/>
        <v>NO CUMPLE META</v>
      </c>
      <c r="T9" s="203"/>
      <c r="U9" s="204"/>
      <c r="V9" s="199"/>
      <c r="W9" s="199"/>
      <c r="X9" s="200"/>
      <c r="Y9" s="201"/>
      <c r="Z9" s="202" t="str">
        <f t="shared" si="1"/>
        <v>NO CUMPLE META</v>
      </c>
      <c r="AA9" s="203">
        <f t="shared" si="2"/>
        <v>1</v>
      </c>
      <c r="AB9" s="152"/>
      <c r="AC9" s="199"/>
      <c r="AD9" s="199"/>
      <c r="AE9" s="200"/>
      <c r="AF9" s="199"/>
      <c r="AG9" s="202" t="str">
        <f t="shared" si="3"/>
        <v>NO CUMPLE META</v>
      </c>
      <c r="AH9" s="203"/>
      <c r="AI9" s="152"/>
      <c r="AJ9" s="199"/>
      <c r="AK9" s="199"/>
      <c r="AL9" s="200"/>
      <c r="AM9" s="199"/>
      <c r="AN9" s="202" t="str">
        <f t="shared" si="4"/>
        <v>NO CUMPLE META</v>
      </c>
      <c r="AO9" s="203"/>
      <c r="AP9" s="152"/>
      <c r="AQ9" s="199"/>
      <c r="AR9" s="199"/>
      <c r="AS9" s="200"/>
      <c r="AT9" s="153"/>
      <c r="AU9" s="202" t="str">
        <f t="shared" si="5"/>
        <v>NO CUMPLE META</v>
      </c>
      <c r="AV9" s="95"/>
      <c r="AW9" s="120"/>
      <c r="AX9" s="122"/>
      <c r="AY9" s="111"/>
      <c r="AZ9" s="112"/>
      <c r="BA9" s="153"/>
      <c r="BB9" s="113" t="str">
        <f t="shared" ref="BB9:BB26" si="12">+IF(AZ9&lt;$BA$3,"NO CUMPLE META","SI CUMPLE META")</f>
        <v>NO CUMPLE META</v>
      </c>
      <c r="BC9" s="95"/>
      <c r="BD9" s="120"/>
      <c r="BE9" s="122"/>
      <c r="BF9" s="111"/>
      <c r="BG9" s="112"/>
      <c r="BH9" s="153"/>
      <c r="BI9" s="113" t="str">
        <f t="shared" si="6"/>
        <v>NO CUMPLE META</v>
      </c>
      <c r="BJ9" s="95"/>
      <c r="BK9" s="124"/>
      <c r="BL9" s="125"/>
      <c r="BM9" s="125"/>
      <c r="BN9" s="123"/>
      <c r="BO9" s="199"/>
      <c r="BP9" s="113" t="str">
        <f t="shared" si="7"/>
        <v>NO CUMPLE META</v>
      </c>
      <c r="BQ9" s="127"/>
      <c r="BR9" s="124"/>
      <c r="BS9" s="125"/>
      <c r="BT9" s="125"/>
      <c r="BU9" s="112"/>
      <c r="BV9" s="125"/>
      <c r="BW9" s="113" t="str">
        <f t="shared" si="8"/>
        <v>NO CUMPLE META</v>
      </c>
      <c r="BX9" s="127"/>
      <c r="BY9" s="124"/>
      <c r="BZ9" s="125"/>
      <c r="CA9" s="125"/>
      <c r="CB9" s="112"/>
      <c r="CC9" s="199"/>
      <c r="CD9" s="113" t="str">
        <f t="shared" si="9"/>
        <v>NO CUMPLE META</v>
      </c>
      <c r="CE9" s="127"/>
      <c r="CF9" s="124"/>
      <c r="CG9" s="125"/>
      <c r="CH9" s="125"/>
      <c r="CI9" s="112"/>
      <c r="CJ9" s="279"/>
      <c r="CK9" s="113" t="str">
        <f t="shared" si="10"/>
        <v>NO CUMPLE META</v>
      </c>
      <c r="CL9" s="127">
        <f t="shared" si="11"/>
        <v>1</v>
      </c>
    </row>
    <row r="10" spans="1:90" ht="83.25" customHeight="1" x14ac:dyDescent="0.2">
      <c r="A10" s="507"/>
      <c r="B10" s="505"/>
      <c r="C10" s="508"/>
      <c r="D10" s="482"/>
      <c r="E10" s="316" t="s">
        <v>222</v>
      </c>
      <c r="F10" s="318" t="s">
        <v>213</v>
      </c>
      <c r="G10" s="318" t="s">
        <v>214</v>
      </c>
      <c r="H10" s="319">
        <v>42767</v>
      </c>
      <c r="I10" s="319">
        <v>43100</v>
      </c>
      <c r="J10" s="318" t="s">
        <v>215</v>
      </c>
      <c r="K10" s="318" t="s">
        <v>216</v>
      </c>
      <c r="L10" s="318" t="s">
        <v>217</v>
      </c>
      <c r="M10" s="320" t="s">
        <v>218</v>
      </c>
      <c r="N10" s="152"/>
      <c r="O10" s="199"/>
      <c r="P10" s="187"/>
      <c r="Q10" s="200"/>
      <c r="R10" s="153"/>
      <c r="S10" s="202" t="str">
        <f t="shared" si="0"/>
        <v>NO CUMPLE META</v>
      </c>
      <c r="T10" s="203"/>
      <c r="U10" s="204"/>
      <c r="V10" s="199"/>
      <c r="W10" s="199"/>
      <c r="X10" s="200"/>
      <c r="Y10" s="201"/>
      <c r="Z10" s="202" t="str">
        <f t="shared" si="1"/>
        <v>NO CUMPLE META</v>
      </c>
      <c r="AA10" s="203">
        <f t="shared" si="2"/>
        <v>1</v>
      </c>
      <c r="AB10" s="152"/>
      <c r="AC10" s="199"/>
      <c r="AD10" s="199"/>
      <c r="AE10" s="200"/>
      <c r="AF10" s="199"/>
      <c r="AG10" s="202" t="str">
        <f t="shared" si="3"/>
        <v>NO CUMPLE META</v>
      </c>
      <c r="AH10" s="203"/>
      <c r="AI10" s="152"/>
      <c r="AJ10" s="199"/>
      <c r="AK10" s="199"/>
      <c r="AL10" s="200"/>
      <c r="AM10" s="199"/>
      <c r="AN10" s="202" t="str">
        <f t="shared" si="4"/>
        <v>NO CUMPLE META</v>
      </c>
      <c r="AO10" s="203">
        <f t="shared" ref="AO10:AO26" si="13">+IF(AN10="NO CUMPLE META",1," ")</f>
        <v>1</v>
      </c>
      <c r="AP10" s="152">
        <f t="shared" ref="AP10:AP26" si="14">+AI10</f>
        <v>0</v>
      </c>
      <c r="AQ10" s="199">
        <v>0</v>
      </c>
      <c r="AR10" s="199">
        <f t="shared" ref="AR10" si="15">AK10+AQ10</f>
        <v>0</v>
      </c>
      <c r="AS10" s="200" t="str">
        <f t="shared" ref="AS10" si="16">+IF(AP10&gt;0,AR10/AP10," ")</f>
        <v xml:space="preserve"> </v>
      </c>
      <c r="AT10" s="153" t="s">
        <v>88</v>
      </c>
      <c r="AU10" s="202" t="str">
        <f t="shared" si="5"/>
        <v>SI CUMPLE META</v>
      </c>
      <c r="AV10" s="95"/>
      <c r="AW10" s="120"/>
      <c r="AX10" s="122"/>
      <c r="AY10" s="111"/>
      <c r="AZ10" s="112"/>
      <c r="BA10" s="201"/>
      <c r="BB10" s="113" t="str">
        <f t="shared" si="12"/>
        <v>NO CUMPLE META</v>
      </c>
      <c r="BC10" s="95"/>
      <c r="BD10" s="120"/>
      <c r="BE10" s="122"/>
      <c r="BF10" s="111"/>
      <c r="BG10" s="112"/>
      <c r="BH10" s="201"/>
      <c r="BI10" s="113" t="str">
        <f t="shared" si="6"/>
        <v>NO CUMPLE META</v>
      </c>
      <c r="BJ10" s="95"/>
      <c r="BK10" s="124"/>
      <c r="BL10" s="125"/>
      <c r="BM10" s="125"/>
      <c r="BN10" s="123"/>
      <c r="BO10" s="201"/>
      <c r="BP10" s="113" t="str">
        <f t="shared" si="7"/>
        <v>NO CUMPLE META</v>
      </c>
      <c r="BQ10" s="127"/>
      <c r="BR10" s="124"/>
      <c r="BS10" s="125"/>
      <c r="BT10" s="125"/>
      <c r="BU10" s="112"/>
      <c r="BV10" s="283"/>
      <c r="BW10" s="113" t="str">
        <f t="shared" si="8"/>
        <v>NO CUMPLE META</v>
      </c>
      <c r="BX10" s="127"/>
      <c r="BY10" s="124"/>
      <c r="BZ10" s="125"/>
      <c r="CA10" s="125"/>
      <c r="CB10" s="112"/>
      <c r="CC10" s="279"/>
      <c r="CD10" s="113" t="str">
        <f t="shared" si="9"/>
        <v>NO CUMPLE META</v>
      </c>
      <c r="CE10" s="127"/>
      <c r="CF10" s="124"/>
      <c r="CG10" s="125"/>
      <c r="CH10" s="125"/>
      <c r="CI10" s="112"/>
      <c r="CJ10" s="279"/>
      <c r="CK10" s="113" t="str">
        <f t="shared" si="10"/>
        <v>NO CUMPLE META</v>
      </c>
      <c r="CL10" s="127">
        <f t="shared" si="11"/>
        <v>1</v>
      </c>
    </row>
    <row r="11" spans="1:90" ht="108.75" customHeight="1" x14ac:dyDescent="0.2">
      <c r="A11" s="507"/>
      <c r="B11" s="505"/>
      <c r="C11" s="314" t="s">
        <v>269</v>
      </c>
      <c r="D11" s="310" t="s">
        <v>223</v>
      </c>
      <c r="E11" s="310" t="s">
        <v>271</v>
      </c>
      <c r="F11" s="310" t="s">
        <v>224</v>
      </c>
      <c r="G11" s="311" t="s">
        <v>225</v>
      </c>
      <c r="H11" s="312">
        <v>42767</v>
      </c>
      <c r="I11" s="312">
        <v>43100</v>
      </c>
      <c r="J11" s="310" t="s">
        <v>459</v>
      </c>
      <c r="K11" s="310" t="s">
        <v>226</v>
      </c>
      <c r="L11" s="310" t="s">
        <v>227</v>
      </c>
      <c r="M11" s="310" t="s">
        <v>458</v>
      </c>
      <c r="N11" s="315"/>
      <c r="O11" s="199"/>
      <c r="P11" s="187"/>
      <c r="Q11" s="200"/>
      <c r="R11" s="201"/>
      <c r="S11" s="202" t="str">
        <f t="shared" si="0"/>
        <v>NO CUMPLE META</v>
      </c>
      <c r="T11" s="203"/>
      <c r="U11" s="204"/>
      <c r="V11" s="199"/>
      <c r="W11" s="199"/>
      <c r="X11" s="200"/>
      <c r="Y11" s="153"/>
      <c r="Z11" s="202" t="str">
        <f t="shared" si="1"/>
        <v>NO CUMPLE META</v>
      </c>
      <c r="AA11" s="203">
        <f t="shared" si="2"/>
        <v>1</v>
      </c>
      <c r="AB11" s="152"/>
      <c r="AC11" s="199"/>
      <c r="AD11" s="199"/>
      <c r="AE11" s="200"/>
      <c r="AF11" s="201"/>
      <c r="AG11" s="202" t="str">
        <f t="shared" si="3"/>
        <v>NO CUMPLE META</v>
      </c>
      <c r="AH11" s="203"/>
      <c r="AI11" s="152"/>
      <c r="AJ11" s="199"/>
      <c r="AK11" s="199"/>
      <c r="AL11" s="200"/>
      <c r="AM11" s="272"/>
      <c r="AN11" s="202" t="str">
        <f t="shared" si="4"/>
        <v>NO CUMPLE META</v>
      </c>
      <c r="AO11" s="203"/>
      <c r="AP11" s="152"/>
      <c r="AQ11" s="199"/>
      <c r="AR11" s="199"/>
      <c r="AS11" s="200"/>
      <c r="AT11" s="272"/>
      <c r="AU11" s="202" t="str">
        <f t="shared" si="5"/>
        <v>NO CUMPLE META</v>
      </c>
      <c r="AV11" s="95"/>
      <c r="AW11" s="276"/>
      <c r="AX11" s="122"/>
      <c r="AY11" s="111"/>
      <c r="AZ11" s="112"/>
      <c r="BA11" s="272"/>
      <c r="BB11" s="113" t="str">
        <f t="shared" si="12"/>
        <v>NO CUMPLE META</v>
      </c>
      <c r="BC11" s="95"/>
      <c r="BD11" s="120"/>
      <c r="BE11" s="122"/>
      <c r="BF11" s="111"/>
      <c r="BG11" s="112"/>
      <c r="BH11" s="272"/>
      <c r="BI11" s="113" t="str">
        <f t="shared" si="6"/>
        <v>NO CUMPLE META</v>
      </c>
      <c r="BJ11" s="95"/>
      <c r="BK11" s="124"/>
      <c r="BL11" s="125"/>
      <c r="BM11" s="125"/>
      <c r="BN11" s="123"/>
      <c r="BO11" s="272"/>
      <c r="BP11" s="113" t="str">
        <f t="shared" si="7"/>
        <v>NO CUMPLE META</v>
      </c>
      <c r="BQ11" s="127"/>
      <c r="BR11" s="124"/>
      <c r="BS11" s="125"/>
      <c r="BT11" s="125"/>
      <c r="BU11" s="112"/>
      <c r="BV11" s="283"/>
      <c r="BW11" s="113" t="str">
        <f t="shared" si="8"/>
        <v>NO CUMPLE META</v>
      </c>
      <c r="BX11" s="127"/>
      <c r="BY11" s="124"/>
      <c r="BZ11" s="125"/>
      <c r="CA11" s="125"/>
      <c r="CB11" s="112"/>
      <c r="CC11" s="279"/>
      <c r="CD11" s="113" t="str">
        <f t="shared" si="9"/>
        <v>NO CUMPLE META</v>
      </c>
      <c r="CE11" s="127"/>
      <c r="CF11" s="124"/>
      <c r="CG11" s="125"/>
      <c r="CH11" s="125"/>
      <c r="CI11" s="112"/>
      <c r="CJ11" s="279"/>
      <c r="CK11" s="113" t="str">
        <f t="shared" si="10"/>
        <v>NO CUMPLE META</v>
      </c>
      <c r="CL11" s="127">
        <f t="shared" si="11"/>
        <v>1</v>
      </c>
    </row>
    <row r="12" spans="1:90" ht="99" customHeight="1" x14ac:dyDescent="0.2">
      <c r="A12" s="507"/>
      <c r="B12" s="505"/>
      <c r="C12" s="314" t="s">
        <v>270</v>
      </c>
      <c r="D12" s="310" t="s">
        <v>228</v>
      </c>
      <c r="E12" s="236" t="s">
        <v>272</v>
      </c>
      <c r="F12" s="455" t="s">
        <v>229</v>
      </c>
      <c r="G12" s="456" t="s">
        <v>230</v>
      </c>
      <c r="H12" s="457">
        <v>42736</v>
      </c>
      <c r="I12" s="457">
        <v>43100</v>
      </c>
      <c r="J12" s="445" t="s">
        <v>231</v>
      </c>
      <c r="K12" s="445" t="s">
        <v>232</v>
      </c>
      <c r="L12" s="445" t="s">
        <v>233</v>
      </c>
      <c r="M12" s="445" t="s">
        <v>234</v>
      </c>
      <c r="N12" s="315"/>
      <c r="O12" s="199"/>
      <c r="P12" s="187"/>
      <c r="Q12" s="200"/>
      <c r="R12" s="201"/>
      <c r="S12" s="202" t="str">
        <f t="shared" si="0"/>
        <v>NO CUMPLE META</v>
      </c>
      <c r="T12" s="203"/>
      <c r="U12" s="204"/>
      <c r="V12" s="199"/>
      <c r="W12" s="199"/>
      <c r="X12" s="200"/>
      <c r="Y12" s="201"/>
      <c r="Z12" s="202" t="str">
        <f t="shared" si="1"/>
        <v>NO CUMPLE META</v>
      </c>
      <c r="AA12" s="203">
        <f t="shared" si="2"/>
        <v>1</v>
      </c>
      <c r="AB12" s="152"/>
      <c r="AC12" s="199"/>
      <c r="AD12" s="199"/>
      <c r="AE12" s="200"/>
      <c r="AF12" s="284"/>
      <c r="AG12" s="202" t="str">
        <f t="shared" si="3"/>
        <v>NO CUMPLE META</v>
      </c>
      <c r="AH12" s="203"/>
      <c r="AI12" s="152"/>
      <c r="AJ12" s="199"/>
      <c r="AK12" s="199"/>
      <c r="AL12" s="200"/>
      <c r="AM12" s="199"/>
      <c r="AN12" s="202" t="str">
        <f t="shared" si="4"/>
        <v>NO CUMPLE META</v>
      </c>
      <c r="AO12" s="203"/>
      <c r="AP12" s="152"/>
      <c r="AQ12" s="199"/>
      <c r="AR12" s="199"/>
      <c r="AS12" s="200"/>
      <c r="AT12" s="201"/>
      <c r="AU12" s="202" t="str">
        <f t="shared" si="5"/>
        <v>NO CUMPLE META</v>
      </c>
      <c r="AV12" s="95"/>
      <c r="AW12" s="275"/>
      <c r="AX12" s="122"/>
      <c r="AY12" s="111"/>
      <c r="AZ12" s="112"/>
      <c r="BA12" s="201"/>
      <c r="BB12" s="113" t="str">
        <f t="shared" si="12"/>
        <v>NO CUMPLE META</v>
      </c>
      <c r="BC12" s="95"/>
      <c r="BD12" s="120"/>
      <c r="BE12" s="122"/>
      <c r="BF12" s="111"/>
      <c r="BG12" s="112"/>
      <c r="BH12" s="201"/>
      <c r="BI12" s="113" t="str">
        <f t="shared" si="6"/>
        <v>NO CUMPLE META</v>
      </c>
      <c r="BJ12" s="95"/>
      <c r="BK12" s="124"/>
      <c r="BL12" s="125"/>
      <c r="BM12" s="125"/>
      <c r="BN12" s="123"/>
      <c r="BO12" s="279"/>
      <c r="BP12" s="113" t="str">
        <f t="shared" si="7"/>
        <v>NO CUMPLE META</v>
      </c>
      <c r="BQ12" s="127"/>
      <c r="BR12" s="124"/>
      <c r="BS12" s="125"/>
      <c r="BT12" s="125"/>
      <c r="BU12" s="112"/>
      <c r="BV12" s="285"/>
      <c r="BW12" s="113" t="str">
        <f t="shared" si="8"/>
        <v>NO CUMPLE META</v>
      </c>
      <c r="BX12" s="127"/>
      <c r="BY12" s="124"/>
      <c r="BZ12" s="125"/>
      <c r="CA12" s="125"/>
      <c r="CB12" s="112"/>
      <c r="CC12" s="286"/>
      <c r="CD12" s="113" t="str">
        <f t="shared" si="9"/>
        <v>NO CUMPLE META</v>
      </c>
      <c r="CE12" s="127"/>
      <c r="CF12" s="124"/>
      <c r="CG12" s="125"/>
      <c r="CH12" s="125"/>
      <c r="CI12" s="112"/>
      <c r="CJ12" s="279"/>
      <c r="CK12" s="113" t="str">
        <f t="shared" si="10"/>
        <v>NO CUMPLE META</v>
      </c>
      <c r="CL12" s="127">
        <f t="shared" si="11"/>
        <v>1</v>
      </c>
    </row>
    <row r="13" spans="1:90" ht="78.75" customHeight="1" x14ac:dyDescent="0.2">
      <c r="A13" s="507"/>
      <c r="B13" s="505"/>
      <c r="C13" s="506" t="s">
        <v>273</v>
      </c>
      <c r="D13" s="506" t="s">
        <v>235</v>
      </c>
      <c r="E13" s="299" t="s">
        <v>274</v>
      </c>
      <c r="F13" s="310" t="s">
        <v>236</v>
      </c>
      <c r="G13" s="324">
        <v>0.03</v>
      </c>
      <c r="H13" s="312">
        <v>42736</v>
      </c>
      <c r="I13" s="312">
        <v>43100</v>
      </c>
      <c r="J13" s="310" t="s">
        <v>237</v>
      </c>
      <c r="K13" s="310" t="s">
        <v>238</v>
      </c>
      <c r="L13" s="310" t="s">
        <v>239</v>
      </c>
      <c r="M13" s="310" t="s">
        <v>240</v>
      </c>
      <c r="N13" s="315"/>
      <c r="O13" s="199"/>
      <c r="P13" s="187"/>
      <c r="Q13" s="200"/>
      <c r="R13" s="201"/>
      <c r="S13" s="202" t="str">
        <f t="shared" si="0"/>
        <v>NO CUMPLE META</v>
      </c>
      <c r="T13" s="203"/>
      <c r="U13" s="204"/>
      <c r="V13" s="199"/>
      <c r="W13" s="199"/>
      <c r="X13" s="200"/>
      <c r="Y13" s="201"/>
      <c r="Z13" s="202" t="str">
        <f t="shared" si="1"/>
        <v>NO CUMPLE META</v>
      </c>
      <c r="AA13" s="203">
        <f t="shared" si="2"/>
        <v>1</v>
      </c>
      <c r="AB13" s="152"/>
      <c r="AC13" s="199"/>
      <c r="AD13" s="199"/>
      <c r="AE13" s="200"/>
      <c r="AF13" s="201"/>
      <c r="AG13" s="202" t="str">
        <f t="shared" si="3"/>
        <v>NO CUMPLE META</v>
      </c>
      <c r="AH13" s="203"/>
      <c r="AI13" s="152"/>
      <c r="AJ13" s="199"/>
      <c r="AK13" s="199"/>
      <c r="AL13" s="200"/>
      <c r="AM13" s="201"/>
      <c r="AN13" s="202" t="str">
        <f t="shared" si="4"/>
        <v>NO CUMPLE META</v>
      </c>
      <c r="AO13" s="203"/>
      <c r="AP13" s="152"/>
      <c r="AQ13" s="199"/>
      <c r="AR13" s="199"/>
      <c r="AS13" s="200"/>
      <c r="AT13" s="201"/>
      <c r="AU13" s="202" t="str">
        <f t="shared" si="5"/>
        <v>NO CUMPLE META</v>
      </c>
      <c r="AV13" s="95"/>
      <c r="AW13" s="276"/>
      <c r="AX13" s="122"/>
      <c r="AY13" s="111"/>
      <c r="AZ13" s="112"/>
      <c r="BA13" s="201"/>
      <c r="BB13" s="113" t="str">
        <f t="shared" si="12"/>
        <v>NO CUMPLE META</v>
      </c>
      <c r="BC13" s="95"/>
      <c r="BD13" s="120"/>
      <c r="BE13" s="122"/>
      <c r="BF13" s="111"/>
      <c r="BG13" s="112"/>
      <c r="BH13" s="201"/>
      <c r="BI13" s="113" t="str">
        <f t="shared" si="6"/>
        <v>NO CUMPLE META</v>
      </c>
      <c r="BJ13" s="95"/>
      <c r="BK13" s="124"/>
      <c r="BL13" s="125"/>
      <c r="BM13" s="125"/>
      <c r="BN13" s="123"/>
      <c r="BO13" s="201"/>
      <c r="BP13" s="113" t="str">
        <f t="shared" si="7"/>
        <v>NO CUMPLE META</v>
      </c>
      <c r="BQ13" s="127"/>
      <c r="BR13" s="124"/>
      <c r="BS13" s="125"/>
      <c r="BT13" s="125"/>
      <c r="BU13" s="112"/>
      <c r="BV13" s="272"/>
      <c r="BW13" s="113" t="str">
        <f t="shared" si="8"/>
        <v>NO CUMPLE META</v>
      </c>
      <c r="BX13" s="127"/>
      <c r="BY13" s="124"/>
      <c r="BZ13" s="125"/>
      <c r="CA13" s="125"/>
      <c r="CB13" s="112"/>
      <c r="CC13" s="272"/>
      <c r="CD13" s="113" t="str">
        <f t="shared" si="9"/>
        <v>NO CUMPLE META</v>
      </c>
      <c r="CE13" s="127"/>
      <c r="CF13" s="124"/>
      <c r="CG13" s="125"/>
      <c r="CH13" s="125"/>
      <c r="CI13" s="112"/>
      <c r="CJ13" s="288"/>
      <c r="CK13" s="113" t="str">
        <f t="shared" si="10"/>
        <v>NO CUMPLE META</v>
      </c>
      <c r="CL13" s="127">
        <f t="shared" si="11"/>
        <v>1</v>
      </c>
    </row>
    <row r="14" spans="1:90" ht="79.5" customHeight="1" x14ac:dyDescent="0.2">
      <c r="A14" s="507"/>
      <c r="B14" s="505"/>
      <c r="C14" s="507"/>
      <c r="D14" s="507"/>
      <c r="E14" s="299" t="s">
        <v>275</v>
      </c>
      <c r="F14" s="310" t="s">
        <v>462</v>
      </c>
      <c r="G14" s="321" t="s">
        <v>241</v>
      </c>
      <c r="H14" s="312">
        <v>42736</v>
      </c>
      <c r="I14" s="312">
        <v>43100</v>
      </c>
      <c r="J14" s="310" t="s">
        <v>242</v>
      </c>
      <c r="K14" s="310" t="s">
        <v>460</v>
      </c>
      <c r="L14" s="310" t="s">
        <v>243</v>
      </c>
      <c r="M14" s="310" t="s">
        <v>461</v>
      </c>
      <c r="N14" s="328"/>
      <c r="O14" s="199"/>
      <c r="P14" s="187"/>
      <c r="Q14" s="200"/>
      <c r="R14" s="201"/>
      <c r="S14" s="202" t="str">
        <f t="shared" si="0"/>
        <v>NO CUMPLE META</v>
      </c>
      <c r="T14" s="203">
        <f t="shared" ref="T14:T26" si="17">+IF(S14="NO CUMPLE META",1," ")</f>
        <v>1</v>
      </c>
      <c r="U14" s="204"/>
      <c r="V14" s="199"/>
      <c r="W14" s="199"/>
      <c r="X14" s="200"/>
      <c r="Y14" s="201"/>
      <c r="Z14" s="202" t="str">
        <f t="shared" si="1"/>
        <v>NO CUMPLE META</v>
      </c>
      <c r="AA14" s="203">
        <f t="shared" si="2"/>
        <v>1</v>
      </c>
      <c r="AB14" s="152"/>
      <c r="AC14" s="199"/>
      <c r="AD14" s="199"/>
      <c r="AE14" s="200"/>
      <c r="AF14" s="201"/>
      <c r="AG14" s="202" t="str">
        <f t="shared" si="3"/>
        <v>NO CUMPLE META</v>
      </c>
      <c r="AH14" s="203"/>
      <c r="AI14" s="152"/>
      <c r="AJ14" s="199"/>
      <c r="AK14" s="199"/>
      <c r="AL14" s="200"/>
      <c r="AM14" s="272"/>
      <c r="AN14" s="202" t="str">
        <f t="shared" si="4"/>
        <v>NO CUMPLE META</v>
      </c>
      <c r="AO14" s="203"/>
      <c r="AP14" s="152"/>
      <c r="AQ14" s="199"/>
      <c r="AR14" s="199"/>
      <c r="AS14" s="200"/>
      <c r="AT14" s="201"/>
      <c r="AU14" s="202" t="str">
        <f t="shared" si="5"/>
        <v>NO CUMPLE META</v>
      </c>
      <c r="AV14" s="95"/>
      <c r="AW14" s="120"/>
      <c r="AX14" s="122"/>
      <c r="AY14" s="111"/>
      <c r="AZ14" s="112"/>
      <c r="BA14" s="201"/>
      <c r="BB14" s="113" t="str">
        <f t="shared" si="12"/>
        <v>NO CUMPLE META</v>
      </c>
      <c r="BC14" s="95"/>
      <c r="BD14" s="120"/>
      <c r="BE14" s="122"/>
      <c r="BF14" s="111"/>
      <c r="BG14" s="112"/>
      <c r="BH14" s="153"/>
      <c r="BI14" s="113" t="str">
        <f t="shared" si="6"/>
        <v>NO CUMPLE META</v>
      </c>
      <c r="BJ14" s="95"/>
      <c r="BK14" s="124"/>
      <c r="BL14" s="125"/>
      <c r="BM14" s="125"/>
      <c r="BN14" s="123"/>
      <c r="BO14" s="199"/>
      <c r="BP14" s="113" t="str">
        <f t="shared" si="7"/>
        <v>NO CUMPLE META</v>
      </c>
      <c r="BQ14" s="127"/>
      <c r="BR14" s="124"/>
      <c r="BS14" s="125"/>
      <c r="BT14" s="125"/>
      <c r="BU14" s="112"/>
      <c r="BV14" s="199"/>
      <c r="BW14" s="113" t="str">
        <f t="shared" si="8"/>
        <v>NO CUMPLE META</v>
      </c>
      <c r="BX14" s="127"/>
      <c r="BY14" s="124"/>
      <c r="BZ14" s="125"/>
      <c r="CA14" s="125"/>
      <c r="CB14" s="112"/>
      <c r="CC14" s="199"/>
      <c r="CD14" s="113" t="str">
        <f t="shared" si="9"/>
        <v>NO CUMPLE META</v>
      </c>
      <c r="CE14" s="127"/>
      <c r="CF14" s="124"/>
      <c r="CG14" s="125"/>
      <c r="CH14" s="125"/>
      <c r="CI14" s="112"/>
      <c r="CJ14" s="288"/>
      <c r="CK14" s="113" t="str">
        <f t="shared" si="10"/>
        <v>NO CUMPLE META</v>
      </c>
      <c r="CL14" s="127">
        <f t="shared" si="11"/>
        <v>1</v>
      </c>
    </row>
    <row r="15" spans="1:90" s="261" customFormat="1" ht="79.5" customHeight="1" x14ac:dyDescent="0.2">
      <c r="A15" s="507"/>
      <c r="B15" s="505"/>
      <c r="C15" s="507"/>
      <c r="D15" s="507"/>
      <c r="E15" s="299" t="s">
        <v>276</v>
      </c>
      <c r="F15" s="310" t="s">
        <v>244</v>
      </c>
      <c r="G15" s="324" t="s">
        <v>245</v>
      </c>
      <c r="H15" s="312">
        <v>42736</v>
      </c>
      <c r="I15" s="312">
        <v>43100</v>
      </c>
      <c r="J15" s="310" t="s">
        <v>246</v>
      </c>
      <c r="K15" s="310" t="s">
        <v>247</v>
      </c>
      <c r="L15" s="310" t="s">
        <v>248</v>
      </c>
      <c r="M15" s="310" t="s">
        <v>249</v>
      </c>
      <c r="N15" s="454"/>
      <c r="O15" s="245"/>
      <c r="P15" s="246"/>
      <c r="Q15" s="247"/>
      <c r="R15" s="205"/>
      <c r="S15" s="248" t="str">
        <f t="shared" si="0"/>
        <v>NO CUMPLE META</v>
      </c>
      <c r="T15" s="249">
        <f t="shared" si="17"/>
        <v>1</v>
      </c>
      <c r="U15" s="250"/>
      <c r="V15" s="245"/>
      <c r="W15" s="245"/>
      <c r="X15" s="247"/>
      <c r="Y15" s="205"/>
      <c r="Z15" s="248" t="str">
        <f t="shared" si="1"/>
        <v>NO CUMPLE META</v>
      </c>
      <c r="AA15" s="249">
        <f t="shared" si="2"/>
        <v>1</v>
      </c>
      <c r="AB15" s="244"/>
      <c r="AC15" s="245"/>
      <c r="AD15" s="245"/>
      <c r="AE15" s="247"/>
      <c r="AF15" s="214"/>
      <c r="AG15" s="248" t="str">
        <f t="shared" si="3"/>
        <v>NO CUMPLE META</v>
      </c>
      <c r="AH15" s="249"/>
      <c r="AI15" s="244"/>
      <c r="AJ15" s="245"/>
      <c r="AK15" s="245"/>
      <c r="AL15" s="247"/>
      <c r="AM15" s="205"/>
      <c r="AN15" s="248" t="str">
        <f t="shared" si="4"/>
        <v>NO CUMPLE META</v>
      </c>
      <c r="AO15" s="249">
        <f t="shared" si="13"/>
        <v>1</v>
      </c>
      <c r="AP15" s="244">
        <f t="shared" si="14"/>
        <v>0</v>
      </c>
      <c r="AQ15" s="245"/>
      <c r="AR15" s="245"/>
      <c r="AS15" s="247"/>
      <c r="AT15" s="205"/>
      <c r="AU15" s="248" t="str">
        <f t="shared" si="5"/>
        <v>NO CUMPLE META</v>
      </c>
      <c r="AV15" s="251"/>
      <c r="AW15" s="256"/>
      <c r="AX15" s="252"/>
      <c r="AY15" s="253"/>
      <c r="AZ15" s="254"/>
      <c r="BA15" s="205"/>
      <c r="BB15" s="255" t="str">
        <f t="shared" si="12"/>
        <v>NO CUMPLE META</v>
      </c>
      <c r="BC15" s="251"/>
      <c r="BD15" s="256"/>
      <c r="BE15" s="252"/>
      <c r="BF15" s="253"/>
      <c r="BG15" s="254"/>
      <c r="BH15" s="205"/>
      <c r="BI15" s="255" t="str">
        <f t="shared" si="6"/>
        <v>NO CUMPLE META</v>
      </c>
      <c r="BJ15" s="251"/>
      <c r="BK15" s="257"/>
      <c r="BL15" s="258"/>
      <c r="BM15" s="258"/>
      <c r="BN15" s="259"/>
      <c r="BO15" s="205"/>
      <c r="BP15" s="255" t="str">
        <f t="shared" si="7"/>
        <v>NO CUMPLE META</v>
      </c>
      <c r="BQ15" s="260"/>
      <c r="BR15" s="257"/>
      <c r="BS15" s="258"/>
      <c r="BT15" s="258"/>
      <c r="BU15" s="254"/>
      <c r="BV15" s="269"/>
      <c r="BW15" s="255" t="str">
        <f t="shared" si="8"/>
        <v>NO CUMPLE META</v>
      </c>
      <c r="BX15" s="260"/>
      <c r="BY15" s="257"/>
      <c r="BZ15" s="258"/>
      <c r="CA15" s="258"/>
      <c r="CB15" s="254"/>
      <c r="CC15" s="289"/>
      <c r="CD15" s="255" t="str">
        <f t="shared" si="9"/>
        <v>NO CUMPLE META</v>
      </c>
      <c r="CE15" s="260"/>
      <c r="CF15" s="257"/>
      <c r="CG15" s="258"/>
      <c r="CH15" s="258"/>
      <c r="CI15" s="254"/>
      <c r="CJ15" s="289"/>
      <c r="CK15" s="255" t="str">
        <f t="shared" si="10"/>
        <v>NO CUMPLE META</v>
      </c>
      <c r="CL15" s="260">
        <f t="shared" si="11"/>
        <v>1</v>
      </c>
    </row>
    <row r="16" spans="1:90" ht="76.5" customHeight="1" x14ac:dyDescent="0.2">
      <c r="A16" s="507"/>
      <c r="B16" s="505"/>
      <c r="C16" s="507"/>
      <c r="D16" s="507"/>
      <c r="E16" s="506" t="s">
        <v>277</v>
      </c>
      <c r="F16" s="514" t="s">
        <v>250</v>
      </c>
      <c r="G16" s="324" t="s">
        <v>251</v>
      </c>
      <c r="H16" s="312">
        <v>42767</v>
      </c>
      <c r="I16" s="312">
        <v>43100</v>
      </c>
      <c r="J16" s="310" t="s">
        <v>252</v>
      </c>
      <c r="K16" s="310" t="s">
        <v>253</v>
      </c>
      <c r="L16" s="310" t="s">
        <v>254</v>
      </c>
      <c r="M16" s="310" t="s">
        <v>255</v>
      </c>
      <c r="N16" s="322"/>
      <c r="O16" s="199"/>
      <c r="P16" s="187"/>
      <c r="Q16" s="200"/>
      <c r="R16" s="201"/>
      <c r="S16" s="202" t="str">
        <f t="shared" si="0"/>
        <v>NO CUMPLE META</v>
      </c>
      <c r="T16" s="203"/>
      <c r="U16" s="204"/>
      <c r="V16" s="199"/>
      <c r="W16" s="199"/>
      <c r="X16" s="200"/>
      <c r="Y16" s="201"/>
      <c r="Z16" s="202" t="str">
        <f t="shared" si="1"/>
        <v>NO CUMPLE META</v>
      </c>
      <c r="AA16" s="203">
        <f t="shared" si="2"/>
        <v>1</v>
      </c>
      <c r="AB16" s="152"/>
      <c r="AC16" s="199"/>
      <c r="AD16" s="199"/>
      <c r="AE16" s="200"/>
      <c r="AF16" s="201"/>
      <c r="AG16" s="202" t="str">
        <f t="shared" si="3"/>
        <v>NO CUMPLE META</v>
      </c>
      <c r="AH16" s="203"/>
      <c r="AI16" s="152"/>
      <c r="AJ16" s="199"/>
      <c r="AK16" s="199"/>
      <c r="AL16" s="200" t="str">
        <f t="shared" ref="AL16:AL20" si="18">+IF(AI16&gt;0,AK16/AI16," ")</f>
        <v xml:space="preserve"> </v>
      </c>
      <c r="AM16" s="201"/>
      <c r="AN16" s="202" t="str">
        <f t="shared" si="4"/>
        <v>SI CUMPLE META</v>
      </c>
      <c r="AO16" s="203" t="str">
        <f t="shared" si="13"/>
        <v xml:space="preserve"> </v>
      </c>
      <c r="AP16" s="152">
        <f t="shared" si="14"/>
        <v>0</v>
      </c>
      <c r="AQ16" s="199"/>
      <c r="AR16" s="199"/>
      <c r="AS16" s="200"/>
      <c r="AT16" s="201"/>
      <c r="AU16" s="202" t="str">
        <f t="shared" si="5"/>
        <v>NO CUMPLE META</v>
      </c>
      <c r="AV16" s="95"/>
      <c r="AW16" s="120"/>
      <c r="AX16" s="122"/>
      <c r="AY16" s="111"/>
      <c r="AZ16" s="112"/>
      <c r="BA16" s="205"/>
      <c r="BB16" s="113" t="str">
        <f t="shared" si="12"/>
        <v>NO CUMPLE META</v>
      </c>
      <c r="BC16" s="95"/>
      <c r="BD16" s="120"/>
      <c r="BE16" s="122"/>
      <c r="BF16" s="111"/>
      <c r="BG16" s="112"/>
      <c r="BH16" s="205"/>
      <c r="BI16" s="113" t="str">
        <f t="shared" si="6"/>
        <v>NO CUMPLE META</v>
      </c>
      <c r="BJ16" s="95"/>
      <c r="BK16" s="124"/>
      <c r="BL16" s="125"/>
      <c r="BM16" s="125"/>
      <c r="BN16" s="123"/>
      <c r="BO16" s="205"/>
      <c r="BP16" s="113" t="str">
        <f t="shared" si="7"/>
        <v>NO CUMPLE META</v>
      </c>
      <c r="BQ16" s="127"/>
      <c r="BR16" s="124"/>
      <c r="BS16" s="125"/>
      <c r="BT16" s="125"/>
      <c r="BU16" s="112"/>
      <c r="BV16" s="274"/>
      <c r="BW16" s="113" t="str">
        <f t="shared" si="8"/>
        <v>NO CUMPLE META</v>
      </c>
      <c r="BX16" s="127"/>
      <c r="BY16" s="124"/>
      <c r="BZ16" s="125"/>
      <c r="CA16" s="125"/>
      <c r="CB16" s="112"/>
      <c r="CC16" s="288"/>
      <c r="CD16" s="113" t="str">
        <f t="shared" si="9"/>
        <v>NO CUMPLE META</v>
      </c>
      <c r="CE16" s="127"/>
      <c r="CF16" s="124"/>
      <c r="CG16" s="125"/>
      <c r="CH16" s="125"/>
      <c r="CI16" s="112"/>
      <c r="CJ16" s="288"/>
      <c r="CK16" s="113" t="str">
        <f t="shared" si="10"/>
        <v>NO CUMPLE META</v>
      </c>
      <c r="CL16" s="127">
        <f t="shared" si="11"/>
        <v>1</v>
      </c>
    </row>
    <row r="17" spans="1:91" ht="58.5" customHeight="1" x14ac:dyDescent="0.2">
      <c r="A17" s="507"/>
      <c r="B17" s="505"/>
      <c r="C17" s="508"/>
      <c r="D17" s="508"/>
      <c r="E17" s="508"/>
      <c r="F17" s="514"/>
      <c r="G17" s="325" t="s">
        <v>256</v>
      </c>
      <c r="H17" s="312">
        <v>42767</v>
      </c>
      <c r="I17" s="312">
        <v>43100</v>
      </c>
      <c r="J17" s="310" t="s">
        <v>257</v>
      </c>
      <c r="K17" s="310" t="s">
        <v>258</v>
      </c>
      <c r="L17" s="310" t="s">
        <v>254</v>
      </c>
      <c r="M17" s="310" t="s">
        <v>255</v>
      </c>
      <c r="N17" s="323"/>
      <c r="O17" s="199"/>
      <c r="P17" s="187"/>
      <c r="Q17" s="200"/>
      <c r="R17" s="201"/>
      <c r="S17" s="202" t="str">
        <f t="shared" si="0"/>
        <v>NO CUMPLE META</v>
      </c>
      <c r="T17" s="203"/>
      <c r="U17" s="204"/>
      <c r="V17" s="199"/>
      <c r="W17" s="199"/>
      <c r="X17" s="200"/>
      <c r="Y17" s="201"/>
      <c r="Z17" s="202" t="str">
        <f t="shared" si="1"/>
        <v>NO CUMPLE META</v>
      </c>
      <c r="AA17" s="203">
        <f t="shared" si="2"/>
        <v>1</v>
      </c>
      <c r="AB17" s="152"/>
      <c r="AC17" s="199"/>
      <c r="AD17" s="199"/>
      <c r="AE17" s="200"/>
      <c r="AF17" s="198"/>
      <c r="AG17" s="202" t="str">
        <f t="shared" si="3"/>
        <v>NO CUMPLE META</v>
      </c>
      <c r="AH17" s="203"/>
      <c r="AI17" s="152"/>
      <c r="AJ17" s="199"/>
      <c r="AK17" s="199"/>
      <c r="AL17" s="200" t="str">
        <f t="shared" si="18"/>
        <v xml:space="preserve"> </v>
      </c>
      <c r="AM17" s="201"/>
      <c r="AN17" s="202" t="str">
        <f t="shared" si="4"/>
        <v>SI CUMPLE META</v>
      </c>
      <c r="AO17" s="203" t="str">
        <f t="shared" si="13"/>
        <v xml:space="preserve"> </v>
      </c>
      <c r="AP17" s="152">
        <f t="shared" si="14"/>
        <v>0</v>
      </c>
      <c r="AQ17" s="199"/>
      <c r="AR17" s="199"/>
      <c r="AS17" s="200"/>
      <c r="AT17" s="198"/>
      <c r="AU17" s="202" t="str">
        <f t="shared" si="5"/>
        <v>NO CUMPLE META</v>
      </c>
      <c r="AV17" s="95"/>
      <c r="AW17" s="120"/>
      <c r="AX17" s="122"/>
      <c r="AY17" s="111"/>
      <c r="AZ17" s="112"/>
      <c r="BA17" s="205"/>
      <c r="BB17" s="113" t="str">
        <f t="shared" si="12"/>
        <v>NO CUMPLE META</v>
      </c>
      <c r="BC17" s="95"/>
      <c r="BD17" s="120"/>
      <c r="BE17" s="122"/>
      <c r="BF17" s="111"/>
      <c r="BG17" s="112"/>
      <c r="BH17" s="205"/>
      <c r="BI17" s="113" t="str">
        <f t="shared" si="6"/>
        <v>NO CUMPLE META</v>
      </c>
      <c r="BJ17" s="95"/>
      <c r="BK17" s="124"/>
      <c r="BL17" s="125"/>
      <c r="BM17" s="125"/>
      <c r="BN17" s="123"/>
      <c r="BO17" s="205"/>
      <c r="BP17" s="113" t="str">
        <f t="shared" si="7"/>
        <v>NO CUMPLE META</v>
      </c>
      <c r="BQ17" s="127"/>
      <c r="BR17" s="124"/>
      <c r="BS17" s="125"/>
      <c r="BT17" s="125"/>
      <c r="BU17" s="112"/>
      <c r="BV17" s="270"/>
      <c r="BW17" s="113" t="str">
        <f t="shared" si="8"/>
        <v>NO CUMPLE META</v>
      </c>
      <c r="BX17" s="127"/>
      <c r="BY17" s="124"/>
      <c r="BZ17" s="125"/>
      <c r="CA17" s="125"/>
      <c r="CB17" s="112"/>
      <c r="CC17" s="288"/>
      <c r="CD17" s="113" t="str">
        <f t="shared" si="9"/>
        <v>NO CUMPLE META</v>
      </c>
      <c r="CE17" s="127"/>
      <c r="CF17" s="124"/>
      <c r="CG17" s="125"/>
      <c r="CH17" s="125"/>
      <c r="CI17" s="112"/>
      <c r="CJ17" s="288"/>
      <c r="CK17" s="113" t="str">
        <f t="shared" si="10"/>
        <v>NO CUMPLE META</v>
      </c>
      <c r="CL17" s="127">
        <f t="shared" si="11"/>
        <v>1</v>
      </c>
    </row>
    <row r="18" spans="1:91" ht="72.75" customHeight="1" x14ac:dyDescent="0.2">
      <c r="A18" s="507"/>
      <c r="B18" s="505"/>
      <c r="C18" s="506" t="s">
        <v>278</v>
      </c>
      <c r="D18" s="484" t="s">
        <v>259</v>
      </c>
      <c r="E18" s="197" t="s">
        <v>279</v>
      </c>
      <c r="F18" s="310" t="s">
        <v>463</v>
      </c>
      <c r="G18" s="310" t="s">
        <v>260</v>
      </c>
      <c r="H18" s="312">
        <v>42736</v>
      </c>
      <c r="I18" s="312">
        <v>43100</v>
      </c>
      <c r="J18" s="310" t="s">
        <v>261</v>
      </c>
      <c r="K18" s="310" t="s">
        <v>262</v>
      </c>
      <c r="L18" s="310" t="s">
        <v>263</v>
      </c>
      <c r="M18" s="310" t="s">
        <v>264</v>
      </c>
      <c r="N18" s="323"/>
      <c r="O18" s="199"/>
      <c r="P18" s="187"/>
      <c r="Q18" s="200"/>
      <c r="R18" s="205"/>
      <c r="S18" s="202" t="str">
        <f t="shared" si="0"/>
        <v>NO CUMPLE META</v>
      </c>
      <c r="T18" s="203"/>
      <c r="U18" s="204"/>
      <c r="V18" s="199"/>
      <c r="W18" s="199"/>
      <c r="X18" s="200"/>
      <c r="Y18" s="201"/>
      <c r="Z18" s="202" t="str">
        <f t="shared" si="1"/>
        <v>NO CUMPLE META</v>
      </c>
      <c r="AA18" s="203">
        <f t="shared" si="2"/>
        <v>1</v>
      </c>
      <c r="AB18" s="152"/>
      <c r="AC18" s="199"/>
      <c r="AD18" s="199"/>
      <c r="AE18" s="200"/>
      <c r="AF18" s="201"/>
      <c r="AG18" s="202" t="str">
        <f t="shared" si="3"/>
        <v>NO CUMPLE META</v>
      </c>
      <c r="AH18" s="203"/>
      <c r="AI18" s="152"/>
      <c r="AJ18" s="199"/>
      <c r="AK18" s="199"/>
      <c r="AL18" s="200" t="str">
        <f t="shared" si="18"/>
        <v xml:space="preserve"> </v>
      </c>
      <c r="AM18" s="201"/>
      <c r="AN18" s="202" t="str">
        <f t="shared" si="4"/>
        <v>SI CUMPLE META</v>
      </c>
      <c r="AO18" s="203" t="str">
        <f t="shared" si="13"/>
        <v xml:space="preserve"> </v>
      </c>
      <c r="AP18" s="152">
        <f t="shared" si="14"/>
        <v>0</v>
      </c>
      <c r="AQ18" s="199"/>
      <c r="AR18" s="199"/>
      <c r="AS18" s="200"/>
      <c r="AT18" s="205"/>
      <c r="AU18" s="202" t="str">
        <f t="shared" si="5"/>
        <v>NO CUMPLE META</v>
      </c>
      <c r="AV18" s="95"/>
      <c r="AW18" s="120"/>
      <c r="AX18" s="122"/>
      <c r="AY18" s="111"/>
      <c r="AZ18" s="112"/>
      <c r="BA18" s="205"/>
      <c r="BB18" s="113" t="str">
        <f t="shared" si="12"/>
        <v>NO CUMPLE META</v>
      </c>
      <c r="BC18" s="95"/>
      <c r="BD18" s="120"/>
      <c r="BE18" s="122"/>
      <c r="BF18" s="111"/>
      <c r="BG18" s="112"/>
      <c r="BH18" s="205"/>
      <c r="BI18" s="113" t="str">
        <f t="shared" si="6"/>
        <v>NO CUMPLE META</v>
      </c>
      <c r="BJ18" s="95"/>
      <c r="BK18" s="124"/>
      <c r="BL18" s="125"/>
      <c r="BM18" s="125"/>
      <c r="BN18" s="123"/>
      <c r="BO18" s="205"/>
      <c r="BP18" s="113" t="str">
        <f t="shared" si="7"/>
        <v>NO CUMPLE META</v>
      </c>
      <c r="BQ18" s="127"/>
      <c r="BR18" s="124"/>
      <c r="BS18" s="125"/>
      <c r="BT18" s="125"/>
      <c r="BU18" s="112"/>
      <c r="BV18" s="126"/>
      <c r="BW18" s="113" t="str">
        <f t="shared" si="8"/>
        <v>NO CUMPLE META</v>
      </c>
      <c r="BX18" s="127"/>
      <c r="BY18" s="124"/>
      <c r="BZ18" s="125"/>
      <c r="CA18" s="125"/>
      <c r="CB18" s="112"/>
      <c r="CC18" s="288"/>
      <c r="CD18" s="113" t="str">
        <f t="shared" si="9"/>
        <v>NO CUMPLE META</v>
      </c>
      <c r="CE18" s="127"/>
      <c r="CF18" s="124"/>
      <c r="CG18" s="125"/>
      <c r="CH18" s="125"/>
      <c r="CI18" s="112"/>
      <c r="CJ18" s="288"/>
      <c r="CK18" s="113" t="str">
        <f t="shared" si="10"/>
        <v>NO CUMPLE META</v>
      </c>
      <c r="CL18" s="127">
        <f t="shared" si="11"/>
        <v>1</v>
      </c>
    </row>
    <row r="19" spans="1:91" s="261" customFormat="1" ht="82.5" customHeight="1" x14ac:dyDescent="0.2">
      <c r="A19" s="507"/>
      <c r="B19" s="505"/>
      <c r="C19" s="507"/>
      <c r="D19" s="482"/>
      <c r="E19" s="297" t="s">
        <v>280</v>
      </c>
      <c r="F19" s="310" t="s">
        <v>265</v>
      </c>
      <c r="G19" s="310" t="s">
        <v>266</v>
      </c>
      <c r="H19" s="312">
        <v>42736</v>
      </c>
      <c r="I19" s="312">
        <v>43100</v>
      </c>
      <c r="J19" s="310" t="s">
        <v>267</v>
      </c>
      <c r="K19" s="317">
        <v>2</v>
      </c>
      <c r="L19" s="310" t="s">
        <v>268</v>
      </c>
      <c r="M19" s="310" t="s">
        <v>264</v>
      </c>
      <c r="N19" s="458"/>
      <c r="O19" s="245"/>
      <c r="P19" s="246"/>
      <c r="Q19" s="263"/>
      <c r="R19" s="205"/>
      <c r="S19" s="248" t="str">
        <f t="shared" si="0"/>
        <v>NO CUMPLE META</v>
      </c>
      <c r="T19" s="249"/>
      <c r="U19" s="250"/>
      <c r="V19" s="245"/>
      <c r="W19" s="245"/>
      <c r="X19" s="247"/>
      <c r="Y19" s="205"/>
      <c r="Z19" s="248" t="str">
        <f t="shared" si="1"/>
        <v>NO CUMPLE META</v>
      </c>
      <c r="AA19" s="249">
        <f t="shared" si="2"/>
        <v>1</v>
      </c>
      <c r="AB19" s="244"/>
      <c r="AC19" s="208"/>
      <c r="AD19" s="245"/>
      <c r="AE19" s="247"/>
      <c r="AF19" s="213"/>
      <c r="AG19" s="248" t="str">
        <f t="shared" si="3"/>
        <v>NO CUMPLE META</v>
      </c>
      <c r="AH19" s="249"/>
      <c r="AI19" s="244"/>
      <c r="AJ19" s="245"/>
      <c r="AK19" s="245"/>
      <c r="AL19" s="247" t="str">
        <f t="shared" si="18"/>
        <v xml:space="preserve"> </v>
      </c>
      <c r="AM19" s="213"/>
      <c r="AN19" s="248" t="str">
        <f t="shared" si="4"/>
        <v>SI CUMPLE META</v>
      </c>
      <c r="AO19" s="249" t="str">
        <f t="shared" si="13"/>
        <v xml:space="preserve"> </v>
      </c>
      <c r="AP19" s="244">
        <f t="shared" si="14"/>
        <v>0</v>
      </c>
      <c r="AQ19" s="245"/>
      <c r="AR19" s="245"/>
      <c r="AS19" s="247"/>
      <c r="AT19" s="205"/>
      <c r="AU19" s="248" t="str">
        <f t="shared" ref="AU19" si="19">+IF(AS19&lt;$AM$3,"NO CUMPLE META","SI CUMPLE META")</f>
        <v>NO CUMPLE META</v>
      </c>
      <c r="AV19" s="251"/>
      <c r="AW19" s="256"/>
      <c r="AX19" s="252"/>
      <c r="AY19" s="253"/>
      <c r="AZ19" s="254"/>
      <c r="BA19" s="214"/>
      <c r="BB19" s="255" t="str">
        <f t="shared" si="12"/>
        <v>NO CUMPLE META</v>
      </c>
      <c r="BC19" s="251"/>
      <c r="BD19" s="256"/>
      <c r="BE19" s="252"/>
      <c r="BF19" s="253"/>
      <c r="BG19" s="254"/>
      <c r="BH19" s="273"/>
      <c r="BI19" s="255" t="str">
        <f t="shared" si="6"/>
        <v>NO CUMPLE META</v>
      </c>
      <c r="BJ19" s="251"/>
      <c r="BK19" s="257"/>
      <c r="BL19" s="258"/>
      <c r="BM19" s="258"/>
      <c r="BN19" s="259"/>
      <c r="BO19" s="213"/>
      <c r="BP19" s="255" t="str">
        <f t="shared" si="7"/>
        <v>NO CUMPLE META</v>
      </c>
      <c r="BQ19" s="260"/>
      <c r="BR19" s="257"/>
      <c r="BS19" s="258"/>
      <c r="BT19" s="258"/>
      <c r="BU19" s="254"/>
      <c r="BV19" s="126"/>
      <c r="BW19" s="255" t="str">
        <f t="shared" si="8"/>
        <v>NO CUMPLE META</v>
      </c>
      <c r="BX19" s="260"/>
      <c r="BY19" s="257"/>
      <c r="BZ19" s="258"/>
      <c r="CA19" s="258"/>
      <c r="CB19" s="254"/>
      <c r="CC19" s="288"/>
      <c r="CD19" s="255" t="str">
        <f t="shared" si="9"/>
        <v>NO CUMPLE META</v>
      </c>
      <c r="CE19" s="260"/>
      <c r="CF19" s="257"/>
      <c r="CG19" s="258"/>
      <c r="CH19" s="258"/>
      <c r="CI19" s="254"/>
      <c r="CJ19" s="289"/>
      <c r="CK19" s="255" t="str">
        <f t="shared" si="10"/>
        <v>NO CUMPLE META</v>
      </c>
      <c r="CL19" s="260">
        <f t="shared" si="11"/>
        <v>1</v>
      </c>
      <c r="CM19" s="264"/>
    </row>
    <row r="20" spans="1:91" ht="83.25" customHeight="1" x14ac:dyDescent="0.2">
      <c r="A20" s="507"/>
      <c r="B20" s="505"/>
      <c r="C20" s="507"/>
      <c r="D20" s="482"/>
      <c r="E20" s="297" t="s">
        <v>281</v>
      </c>
      <c r="F20" s="326" t="s">
        <v>464</v>
      </c>
      <c r="G20" s="324">
        <v>0.9</v>
      </c>
      <c r="H20" s="312">
        <v>42767</v>
      </c>
      <c r="I20" s="312">
        <v>43100</v>
      </c>
      <c r="J20" s="310" t="s">
        <v>199</v>
      </c>
      <c r="K20" s="310" t="s">
        <v>200</v>
      </c>
      <c r="L20" s="310" t="s">
        <v>201</v>
      </c>
      <c r="M20" s="310" t="s">
        <v>202</v>
      </c>
      <c r="N20" s="459"/>
      <c r="O20" s="199"/>
      <c r="P20" s="187"/>
      <c r="Q20" s="200"/>
      <c r="R20" s="201"/>
      <c r="S20" s="202" t="str">
        <f t="shared" si="0"/>
        <v>NO CUMPLE META</v>
      </c>
      <c r="T20" s="203"/>
      <c r="U20" s="204"/>
      <c r="V20" s="199"/>
      <c r="W20" s="199"/>
      <c r="X20" s="200"/>
      <c r="Y20" s="201"/>
      <c r="Z20" s="202" t="str">
        <f t="shared" si="1"/>
        <v>NO CUMPLE META</v>
      </c>
      <c r="AA20" s="203">
        <f t="shared" si="2"/>
        <v>1</v>
      </c>
      <c r="AB20" s="152"/>
      <c r="AC20" s="199"/>
      <c r="AD20" s="199"/>
      <c r="AE20" s="200"/>
      <c r="AF20" s="201"/>
      <c r="AG20" s="202" t="str">
        <f t="shared" si="3"/>
        <v>NO CUMPLE META</v>
      </c>
      <c r="AH20" s="203"/>
      <c r="AI20" s="152"/>
      <c r="AJ20" s="199"/>
      <c r="AK20" s="199"/>
      <c r="AL20" s="200" t="str">
        <f t="shared" si="18"/>
        <v xml:space="preserve"> </v>
      </c>
      <c r="AM20" s="201"/>
      <c r="AN20" s="202" t="str">
        <f t="shared" si="4"/>
        <v>SI CUMPLE META</v>
      </c>
      <c r="AO20" s="203" t="str">
        <f t="shared" si="13"/>
        <v xml:space="preserve"> </v>
      </c>
      <c r="AP20" s="152">
        <f t="shared" si="14"/>
        <v>0</v>
      </c>
      <c r="AQ20" s="199"/>
      <c r="AR20" s="199"/>
      <c r="AS20" s="200"/>
      <c r="AT20" s="201"/>
      <c r="AU20" s="202" t="str">
        <f t="shared" si="5"/>
        <v>NO CUMPLE META</v>
      </c>
      <c r="AV20" s="95"/>
      <c r="AW20" s="277"/>
      <c r="AX20" s="277"/>
      <c r="AY20" s="111"/>
      <c r="AZ20" s="112"/>
      <c r="BA20" s="201"/>
      <c r="BB20" s="113" t="str">
        <f t="shared" si="12"/>
        <v>NO CUMPLE META</v>
      </c>
      <c r="BC20" s="95"/>
      <c r="BD20" s="120"/>
      <c r="BE20" s="122"/>
      <c r="BF20" s="111"/>
      <c r="BG20" s="112"/>
      <c r="BH20" s="272"/>
      <c r="BI20" s="113" t="str">
        <f t="shared" si="6"/>
        <v>NO CUMPLE META</v>
      </c>
      <c r="BJ20" s="95"/>
      <c r="BK20" s="152"/>
      <c r="BL20" s="199"/>
      <c r="BM20" s="199"/>
      <c r="BN20" s="278"/>
      <c r="BO20" s="279"/>
      <c r="BP20" s="113" t="str">
        <f t="shared" si="7"/>
        <v>NO CUMPLE META</v>
      </c>
      <c r="BQ20" s="127"/>
      <c r="BR20" s="124"/>
      <c r="BS20" s="125"/>
      <c r="BT20" s="125"/>
      <c r="BU20" s="112"/>
      <c r="BV20" s="126"/>
      <c r="BW20" s="113" t="str">
        <f t="shared" si="8"/>
        <v>NO CUMPLE META</v>
      </c>
      <c r="BX20" s="127"/>
      <c r="BY20" s="124"/>
      <c r="BZ20" s="125"/>
      <c r="CA20" s="125"/>
      <c r="CB20" s="112"/>
      <c r="CC20" s="288"/>
      <c r="CD20" s="113" t="str">
        <f t="shared" si="9"/>
        <v>NO CUMPLE META</v>
      </c>
      <c r="CE20" s="127"/>
      <c r="CF20" s="124"/>
      <c r="CG20" s="125"/>
      <c r="CH20" s="125"/>
      <c r="CI20" s="112"/>
      <c r="CJ20" s="279"/>
      <c r="CK20" s="113" t="str">
        <f t="shared" si="10"/>
        <v>NO CUMPLE META</v>
      </c>
      <c r="CL20" s="127">
        <f t="shared" si="11"/>
        <v>1</v>
      </c>
    </row>
    <row r="21" spans="1:91" ht="90.75" customHeight="1" x14ac:dyDescent="0.2">
      <c r="A21" s="508"/>
      <c r="B21" s="505"/>
      <c r="C21" s="507"/>
      <c r="D21" s="482"/>
      <c r="E21" s="296" t="s">
        <v>282</v>
      </c>
      <c r="F21" s="332" t="s">
        <v>465</v>
      </c>
      <c r="G21" s="333">
        <v>1</v>
      </c>
      <c r="H21" s="319">
        <v>42767</v>
      </c>
      <c r="I21" s="319">
        <v>43100</v>
      </c>
      <c r="J21" s="318" t="s">
        <v>204</v>
      </c>
      <c r="K21" s="318" t="s">
        <v>205</v>
      </c>
      <c r="L21" s="236" t="s">
        <v>206</v>
      </c>
      <c r="M21" s="236" t="s">
        <v>466</v>
      </c>
      <c r="N21" s="327"/>
      <c r="O21" s="199"/>
      <c r="P21" s="187"/>
      <c r="Q21" s="200"/>
      <c r="R21" s="153"/>
      <c r="S21" s="202" t="str">
        <f t="shared" si="0"/>
        <v>NO CUMPLE META</v>
      </c>
      <c r="T21" s="203">
        <f t="shared" si="17"/>
        <v>1</v>
      </c>
      <c r="U21" s="204"/>
      <c r="V21" s="199"/>
      <c r="W21" s="199"/>
      <c r="X21" s="200"/>
      <c r="Y21" s="153"/>
      <c r="Z21" s="202" t="str">
        <f t="shared" si="1"/>
        <v>NO CUMPLE META</v>
      </c>
      <c r="AA21" s="203">
        <f t="shared" si="2"/>
        <v>1</v>
      </c>
      <c r="AB21" s="152"/>
      <c r="AC21" s="199"/>
      <c r="AD21" s="199"/>
      <c r="AE21" s="200"/>
      <c r="AF21" s="199"/>
      <c r="AG21" s="202" t="str">
        <f t="shared" si="3"/>
        <v>NO CUMPLE META</v>
      </c>
      <c r="AH21" s="203">
        <f t="shared" ref="AH21:AH26" si="20">+IF(AG21="NO CUMPLE META",1," ")</f>
        <v>1</v>
      </c>
      <c r="AI21" s="152">
        <f t="shared" ref="AI21:AI26" si="21">+AB21</f>
        <v>0</v>
      </c>
      <c r="AJ21" s="199"/>
      <c r="AK21" s="199"/>
      <c r="AL21" s="200"/>
      <c r="AM21" s="199"/>
      <c r="AN21" s="202" t="str">
        <f t="shared" si="4"/>
        <v>NO CUMPLE META</v>
      </c>
      <c r="AO21" s="203">
        <f t="shared" si="13"/>
        <v>1</v>
      </c>
      <c r="AP21" s="152">
        <f t="shared" si="14"/>
        <v>0</v>
      </c>
      <c r="AQ21" s="199"/>
      <c r="AR21" s="199"/>
      <c r="AS21" s="200"/>
      <c r="AT21" s="201"/>
      <c r="AU21" s="202" t="str">
        <f t="shared" si="5"/>
        <v>NO CUMPLE META</v>
      </c>
      <c r="AV21" s="95"/>
      <c r="AW21" s="275"/>
      <c r="AX21" s="122"/>
      <c r="AY21" s="111"/>
      <c r="AZ21" s="112"/>
      <c r="BA21" s="150"/>
      <c r="BB21" s="113" t="str">
        <f t="shared" si="12"/>
        <v>NO CUMPLE META</v>
      </c>
      <c r="BC21" s="95"/>
      <c r="BD21" s="120"/>
      <c r="BE21" s="122"/>
      <c r="BF21" s="111"/>
      <c r="BG21" s="112"/>
      <c r="BH21" s="150"/>
      <c r="BI21" s="113" t="str">
        <f t="shared" si="6"/>
        <v>NO CUMPLE META</v>
      </c>
      <c r="BJ21" s="95"/>
      <c r="BK21" s="124"/>
      <c r="BL21" s="125"/>
      <c r="BM21" s="125"/>
      <c r="BN21" s="123"/>
      <c r="BO21" s="201"/>
      <c r="BP21" s="113" t="str">
        <f t="shared" si="7"/>
        <v>NO CUMPLE META</v>
      </c>
      <c r="BQ21" s="127"/>
      <c r="BR21" s="124"/>
      <c r="BS21" s="125"/>
      <c r="BT21" s="125"/>
      <c r="BU21" s="112"/>
      <c r="BV21" s="280"/>
      <c r="BW21" s="113" t="str">
        <f t="shared" si="8"/>
        <v>NO CUMPLE META</v>
      </c>
      <c r="BX21" s="127"/>
      <c r="BY21" s="124"/>
      <c r="BZ21" s="125"/>
      <c r="CA21" s="125"/>
      <c r="CB21" s="112"/>
      <c r="CC21" s="280"/>
      <c r="CD21" s="113" t="str">
        <f t="shared" si="9"/>
        <v>NO CUMPLE META</v>
      </c>
      <c r="CE21" s="127"/>
      <c r="CF21" s="124"/>
      <c r="CG21" s="125"/>
      <c r="CH21" s="125"/>
      <c r="CI21" s="112"/>
      <c r="CJ21" s="288"/>
      <c r="CK21" s="113" t="str">
        <f t="shared" si="10"/>
        <v>NO CUMPLE META</v>
      </c>
      <c r="CL21" s="127">
        <f t="shared" si="11"/>
        <v>1</v>
      </c>
      <c r="CM21" s="281"/>
    </row>
    <row r="22" spans="1:91" ht="77.25" customHeight="1" x14ac:dyDescent="0.2">
      <c r="A22" s="506">
        <v>2.2000000000000002</v>
      </c>
      <c r="B22" s="504" t="s">
        <v>283</v>
      </c>
      <c r="C22" s="182" t="s">
        <v>311</v>
      </c>
      <c r="D22" s="295" t="s">
        <v>284</v>
      </c>
      <c r="E22" s="310" t="s">
        <v>312</v>
      </c>
      <c r="F22" s="295" t="s">
        <v>285</v>
      </c>
      <c r="G22" s="310" t="s">
        <v>286</v>
      </c>
      <c r="H22" s="312">
        <v>42736</v>
      </c>
      <c r="I22" s="312">
        <v>43100</v>
      </c>
      <c r="J22" s="310" t="s">
        <v>287</v>
      </c>
      <c r="K22" s="310" t="s">
        <v>287</v>
      </c>
      <c r="L22" s="310" t="s">
        <v>288</v>
      </c>
      <c r="M22" s="310" t="s">
        <v>289</v>
      </c>
      <c r="N22" s="327"/>
      <c r="O22" s="199"/>
      <c r="P22" s="187"/>
      <c r="Q22" s="200"/>
      <c r="R22" s="201"/>
      <c r="S22" s="202" t="str">
        <f t="shared" si="0"/>
        <v>NO CUMPLE META</v>
      </c>
      <c r="T22" s="203">
        <f t="shared" si="17"/>
        <v>1</v>
      </c>
      <c r="U22" s="204"/>
      <c r="V22" s="199"/>
      <c r="W22" s="199"/>
      <c r="X22" s="200"/>
      <c r="Y22" s="201"/>
      <c r="Z22" s="202" t="str">
        <f t="shared" si="1"/>
        <v>NO CUMPLE META</v>
      </c>
      <c r="AA22" s="203">
        <f t="shared" si="2"/>
        <v>1</v>
      </c>
      <c r="AB22" s="152"/>
      <c r="AC22" s="199"/>
      <c r="AD22" s="199"/>
      <c r="AE22" s="200"/>
      <c r="AF22" s="284"/>
      <c r="AG22" s="202" t="str">
        <f t="shared" si="3"/>
        <v>NO CUMPLE META</v>
      </c>
      <c r="AH22" s="203">
        <f t="shared" si="20"/>
        <v>1</v>
      </c>
      <c r="AI22" s="152">
        <f t="shared" si="21"/>
        <v>0</v>
      </c>
      <c r="AJ22" s="199"/>
      <c r="AK22" s="199"/>
      <c r="AL22" s="200"/>
      <c r="AM22" s="199"/>
      <c r="AN22" s="202" t="str">
        <f t="shared" si="4"/>
        <v>NO CUMPLE META</v>
      </c>
      <c r="AO22" s="203">
        <f t="shared" si="13"/>
        <v>1</v>
      </c>
      <c r="AP22" s="152">
        <f t="shared" si="14"/>
        <v>0</v>
      </c>
      <c r="AQ22" s="199"/>
      <c r="AR22" s="199"/>
      <c r="AS22" s="200"/>
      <c r="AT22" s="201"/>
      <c r="AU22" s="202" t="str">
        <f t="shared" si="5"/>
        <v>NO CUMPLE META</v>
      </c>
      <c r="AV22" s="95"/>
      <c r="AW22" s="275"/>
      <c r="AX22" s="122"/>
      <c r="AY22" s="111"/>
      <c r="AZ22" s="112"/>
      <c r="BA22" s="150"/>
      <c r="BB22" s="113" t="str">
        <f t="shared" si="12"/>
        <v>NO CUMPLE META</v>
      </c>
      <c r="BC22" s="95"/>
      <c r="BD22" s="120"/>
      <c r="BE22" s="122"/>
      <c r="BF22" s="111"/>
      <c r="BG22" s="112"/>
      <c r="BH22" s="150"/>
      <c r="BI22" s="113" t="str">
        <f t="shared" si="6"/>
        <v>NO CUMPLE META</v>
      </c>
      <c r="BJ22" s="95"/>
      <c r="BK22" s="124"/>
      <c r="BL22" s="125"/>
      <c r="BM22" s="125"/>
      <c r="BN22" s="123"/>
      <c r="BO22" s="201"/>
      <c r="BP22" s="113" t="str">
        <f t="shared" si="7"/>
        <v>NO CUMPLE META</v>
      </c>
      <c r="BQ22" s="127"/>
      <c r="BR22" s="124"/>
      <c r="BS22" s="125"/>
      <c r="BT22" s="125"/>
      <c r="BU22" s="112"/>
      <c r="BV22" s="272"/>
      <c r="BW22" s="113" t="str">
        <f t="shared" si="8"/>
        <v>NO CUMPLE META</v>
      </c>
      <c r="BX22" s="127"/>
      <c r="BY22" s="124"/>
      <c r="BZ22" s="125"/>
      <c r="CA22" s="125"/>
      <c r="CB22" s="112"/>
      <c r="CC22" s="272"/>
      <c r="CD22" s="113" t="str">
        <f t="shared" si="9"/>
        <v>NO CUMPLE META</v>
      </c>
      <c r="CE22" s="127"/>
      <c r="CF22" s="124"/>
      <c r="CG22" s="125"/>
      <c r="CH22" s="125"/>
      <c r="CI22" s="112"/>
      <c r="CJ22" s="288"/>
      <c r="CK22" s="113" t="str">
        <f t="shared" si="10"/>
        <v>NO CUMPLE META</v>
      </c>
      <c r="CL22" s="127">
        <f t="shared" si="11"/>
        <v>1</v>
      </c>
    </row>
    <row r="23" spans="1:91" ht="90" customHeight="1" x14ac:dyDescent="0.2">
      <c r="A23" s="507"/>
      <c r="B23" s="505"/>
      <c r="C23" s="182" t="s">
        <v>313</v>
      </c>
      <c r="D23" s="295" t="s">
        <v>290</v>
      </c>
      <c r="E23" s="310" t="s">
        <v>317</v>
      </c>
      <c r="F23" s="295" t="s">
        <v>291</v>
      </c>
      <c r="G23" s="310" t="s">
        <v>292</v>
      </c>
      <c r="H23" s="312">
        <v>42736</v>
      </c>
      <c r="I23" s="312">
        <v>43100</v>
      </c>
      <c r="J23" s="310" t="s">
        <v>293</v>
      </c>
      <c r="K23" s="310" t="s">
        <v>294</v>
      </c>
      <c r="L23" s="310" t="s">
        <v>295</v>
      </c>
      <c r="M23" s="310" t="s">
        <v>296</v>
      </c>
      <c r="N23" s="328"/>
      <c r="O23" s="199"/>
      <c r="P23" s="187"/>
      <c r="Q23" s="200"/>
      <c r="R23" s="153"/>
      <c r="S23" s="202" t="str">
        <f t="shared" si="0"/>
        <v>NO CUMPLE META</v>
      </c>
      <c r="T23" s="203">
        <f t="shared" si="17"/>
        <v>1</v>
      </c>
      <c r="U23" s="204"/>
      <c r="V23" s="199"/>
      <c r="W23" s="199"/>
      <c r="X23" s="200"/>
      <c r="Y23" s="153"/>
      <c r="Z23" s="202" t="str">
        <f t="shared" si="1"/>
        <v>NO CUMPLE META</v>
      </c>
      <c r="AA23" s="203">
        <f t="shared" si="2"/>
        <v>1</v>
      </c>
      <c r="AB23" s="152"/>
      <c r="AC23" s="199"/>
      <c r="AD23" s="199"/>
      <c r="AE23" s="200"/>
      <c r="AF23" s="153"/>
      <c r="AG23" s="202" t="str">
        <f t="shared" si="3"/>
        <v>NO CUMPLE META</v>
      </c>
      <c r="AH23" s="203">
        <f t="shared" si="20"/>
        <v>1</v>
      </c>
      <c r="AI23" s="152">
        <f t="shared" si="21"/>
        <v>0</v>
      </c>
      <c r="AJ23" s="199"/>
      <c r="AK23" s="199"/>
      <c r="AL23" s="200"/>
      <c r="AM23" s="153"/>
      <c r="AN23" s="202" t="str">
        <f t="shared" si="4"/>
        <v>NO CUMPLE META</v>
      </c>
      <c r="AO23" s="203">
        <f t="shared" si="13"/>
        <v>1</v>
      </c>
      <c r="AP23" s="152">
        <f t="shared" si="14"/>
        <v>0</v>
      </c>
      <c r="AQ23" s="199"/>
      <c r="AR23" s="199"/>
      <c r="AS23" s="200"/>
      <c r="AT23" s="153"/>
      <c r="AU23" s="202" t="str">
        <f t="shared" si="5"/>
        <v>NO CUMPLE META</v>
      </c>
      <c r="AV23" s="95"/>
      <c r="AW23" s="120"/>
      <c r="AX23" s="122"/>
      <c r="AY23" s="111"/>
      <c r="AZ23" s="112"/>
      <c r="BA23" s="272"/>
      <c r="BB23" s="113" t="str">
        <f t="shared" si="12"/>
        <v>NO CUMPLE META</v>
      </c>
      <c r="BC23" s="95"/>
      <c r="BD23" s="120"/>
      <c r="BE23" s="122"/>
      <c r="BF23" s="111"/>
      <c r="BG23" s="112"/>
      <c r="BH23" s="272"/>
      <c r="BI23" s="113" t="str">
        <f t="shared" si="6"/>
        <v>NO CUMPLE META</v>
      </c>
      <c r="BJ23" s="95"/>
      <c r="BK23" s="124"/>
      <c r="BL23" s="125"/>
      <c r="BM23" s="125"/>
      <c r="BN23" s="123"/>
      <c r="BO23" s="272"/>
      <c r="BP23" s="113" t="str">
        <f t="shared" si="7"/>
        <v>NO CUMPLE META</v>
      </c>
      <c r="BQ23" s="127"/>
      <c r="BR23" s="124"/>
      <c r="BS23" s="125"/>
      <c r="BT23" s="125"/>
      <c r="BU23" s="112"/>
      <c r="BV23" s="272"/>
      <c r="BW23" s="113" t="str">
        <f t="shared" si="8"/>
        <v>NO CUMPLE META</v>
      </c>
      <c r="BX23" s="127"/>
      <c r="BY23" s="124"/>
      <c r="BZ23" s="125"/>
      <c r="CA23" s="125"/>
      <c r="CB23" s="112"/>
      <c r="CC23" s="287"/>
      <c r="CD23" s="113" t="str">
        <f t="shared" si="9"/>
        <v>NO CUMPLE META</v>
      </c>
      <c r="CE23" s="127"/>
      <c r="CF23" s="124"/>
      <c r="CG23" s="125"/>
      <c r="CH23" s="125"/>
      <c r="CI23" s="112"/>
      <c r="CJ23" s="288"/>
      <c r="CK23" s="113" t="str">
        <f t="shared" si="10"/>
        <v>NO CUMPLE META</v>
      </c>
      <c r="CL23" s="127">
        <f t="shared" si="11"/>
        <v>1</v>
      </c>
    </row>
    <row r="24" spans="1:91" ht="63" customHeight="1" x14ac:dyDescent="0.2">
      <c r="A24" s="507"/>
      <c r="B24" s="505"/>
      <c r="C24" s="182" t="s">
        <v>314</v>
      </c>
      <c r="D24" s="295" t="s">
        <v>297</v>
      </c>
      <c r="E24" s="310" t="s">
        <v>318</v>
      </c>
      <c r="F24" s="295" t="s">
        <v>467</v>
      </c>
      <c r="G24" s="310" t="s">
        <v>298</v>
      </c>
      <c r="H24" s="312">
        <v>42736</v>
      </c>
      <c r="I24" s="312">
        <v>43100</v>
      </c>
      <c r="J24" s="310" t="s">
        <v>299</v>
      </c>
      <c r="K24" s="310" t="s">
        <v>300</v>
      </c>
      <c r="L24" s="310" t="s">
        <v>301</v>
      </c>
      <c r="M24" s="310" t="s">
        <v>302</v>
      </c>
      <c r="N24" s="329"/>
      <c r="O24" s="199"/>
      <c r="P24" s="187"/>
      <c r="Q24" s="200"/>
      <c r="R24" s="201"/>
      <c r="S24" s="202" t="str">
        <f t="shared" si="0"/>
        <v>NO CUMPLE META</v>
      </c>
      <c r="T24" s="203">
        <f t="shared" si="17"/>
        <v>1</v>
      </c>
      <c r="U24" s="204"/>
      <c r="V24" s="199"/>
      <c r="W24" s="199"/>
      <c r="X24" s="200"/>
      <c r="Y24" s="201"/>
      <c r="Z24" s="202" t="str">
        <f t="shared" si="1"/>
        <v>NO CUMPLE META</v>
      </c>
      <c r="AA24" s="203">
        <f t="shared" si="2"/>
        <v>1</v>
      </c>
      <c r="AB24" s="152"/>
      <c r="AC24" s="199"/>
      <c r="AD24" s="199"/>
      <c r="AE24" s="200"/>
      <c r="AF24" s="201"/>
      <c r="AG24" s="202" t="str">
        <f t="shared" si="3"/>
        <v>NO CUMPLE META</v>
      </c>
      <c r="AH24" s="203">
        <f t="shared" si="20"/>
        <v>1</v>
      </c>
      <c r="AI24" s="152">
        <f t="shared" si="21"/>
        <v>0</v>
      </c>
      <c r="AJ24" s="199"/>
      <c r="AK24" s="199"/>
      <c r="AL24" s="200"/>
      <c r="AM24" s="201"/>
      <c r="AN24" s="202" t="str">
        <f t="shared" si="4"/>
        <v>NO CUMPLE META</v>
      </c>
      <c r="AO24" s="203">
        <f t="shared" si="13"/>
        <v>1</v>
      </c>
      <c r="AP24" s="152">
        <f t="shared" si="14"/>
        <v>0</v>
      </c>
      <c r="AQ24" s="199"/>
      <c r="AR24" s="199"/>
      <c r="AS24" s="200"/>
      <c r="AT24" s="201"/>
      <c r="AU24" s="202" t="str">
        <f t="shared" si="5"/>
        <v>NO CUMPLE META</v>
      </c>
      <c r="AV24" s="95"/>
      <c r="AW24" s="282"/>
      <c r="AX24" s="122"/>
      <c r="AY24" s="111"/>
      <c r="AZ24" s="112"/>
      <c r="BA24" s="279"/>
      <c r="BB24" s="113" t="str">
        <f t="shared" si="12"/>
        <v>NO CUMPLE META</v>
      </c>
      <c r="BC24" s="95"/>
      <c r="BD24" s="120"/>
      <c r="BE24" s="122"/>
      <c r="BF24" s="111"/>
      <c r="BG24" s="112"/>
      <c r="BH24" s="272"/>
      <c r="BI24" s="113" t="str">
        <f t="shared" si="6"/>
        <v>NO CUMPLE META</v>
      </c>
      <c r="BJ24" s="95"/>
      <c r="BK24" s="124"/>
      <c r="BL24" s="125"/>
      <c r="BM24" s="125"/>
      <c r="BN24" s="123"/>
      <c r="BO24" s="272"/>
      <c r="BP24" s="113" t="str">
        <f t="shared" si="7"/>
        <v>NO CUMPLE META</v>
      </c>
      <c r="BQ24" s="127"/>
      <c r="BR24" s="124"/>
      <c r="BS24" s="125"/>
      <c r="BT24" s="125"/>
      <c r="BU24" s="112"/>
      <c r="BV24" s="126"/>
      <c r="BW24" s="113" t="str">
        <f t="shared" si="8"/>
        <v>NO CUMPLE META</v>
      </c>
      <c r="BX24" s="127"/>
      <c r="BY24" s="124"/>
      <c r="BZ24" s="125"/>
      <c r="CA24" s="125"/>
      <c r="CB24" s="112"/>
      <c r="CC24" s="288"/>
      <c r="CD24" s="113" t="str">
        <f t="shared" si="9"/>
        <v>NO CUMPLE META</v>
      </c>
      <c r="CE24" s="127"/>
      <c r="CF24" s="124"/>
      <c r="CG24" s="125"/>
      <c r="CH24" s="125"/>
      <c r="CI24" s="112"/>
      <c r="CJ24" s="288"/>
      <c r="CK24" s="113" t="str">
        <f t="shared" si="10"/>
        <v>NO CUMPLE META</v>
      </c>
      <c r="CL24" s="127">
        <f t="shared" si="11"/>
        <v>1</v>
      </c>
    </row>
    <row r="25" spans="1:91" ht="78" customHeight="1" x14ac:dyDescent="0.2">
      <c r="A25" s="507"/>
      <c r="B25" s="505"/>
      <c r="C25" s="182" t="s">
        <v>315</v>
      </c>
      <c r="D25" s="298" t="s">
        <v>468</v>
      </c>
      <c r="E25" s="310" t="s">
        <v>319</v>
      </c>
      <c r="F25" s="298" t="s">
        <v>303</v>
      </c>
      <c r="G25" s="236" t="s">
        <v>304</v>
      </c>
      <c r="H25" s="331">
        <v>42736</v>
      </c>
      <c r="I25" s="331">
        <v>43100</v>
      </c>
      <c r="J25" s="236" t="s">
        <v>304</v>
      </c>
      <c r="K25" s="236" t="s">
        <v>304</v>
      </c>
      <c r="L25" s="236" t="s">
        <v>305</v>
      </c>
      <c r="M25" s="236" t="s">
        <v>306</v>
      </c>
      <c r="N25" s="323"/>
      <c r="O25" s="199"/>
      <c r="P25" s="187"/>
      <c r="Q25" s="200"/>
      <c r="R25" s="201"/>
      <c r="S25" s="202" t="str">
        <f t="shared" si="0"/>
        <v>NO CUMPLE META</v>
      </c>
      <c r="T25" s="203">
        <f t="shared" si="17"/>
        <v>1</v>
      </c>
      <c r="U25" s="204"/>
      <c r="V25" s="199"/>
      <c r="W25" s="199"/>
      <c r="X25" s="200"/>
      <c r="Y25" s="201"/>
      <c r="Z25" s="202" t="str">
        <f t="shared" si="1"/>
        <v>NO CUMPLE META</v>
      </c>
      <c r="AA25" s="203">
        <f t="shared" si="2"/>
        <v>1</v>
      </c>
      <c r="AB25" s="152"/>
      <c r="AC25" s="199"/>
      <c r="AD25" s="199"/>
      <c r="AE25" s="200"/>
      <c r="AF25" s="201"/>
      <c r="AG25" s="202" t="str">
        <f t="shared" si="3"/>
        <v>NO CUMPLE META</v>
      </c>
      <c r="AH25" s="203">
        <f t="shared" si="20"/>
        <v>1</v>
      </c>
      <c r="AI25" s="152">
        <f t="shared" si="21"/>
        <v>0</v>
      </c>
      <c r="AJ25" s="199"/>
      <c r="AK25" s="199"/>
      <c r="AL25" s="200"/>
      <c r="AM25" s="201"/>
      <c r="AN25" s="202" t="str">
        <f t="shared" si="4"/>
        <v>NO CUMPLE META</v>
      </c>
      <c r="AO25" s="203">
        <f t="shared" si="13"/>
        <v>1</v>
      </c>
      <c r="AP25" s="152">
        <f t="shared" si="14"/>
        <v>0</v>
      </c>
      <c r="AQ25" s="199"/>
      <c r="AR25" s="199"/>
      <c r="AS25" s="200"/>
      <c r="AT25" s="201"/>
      <c r="AU25" s="202" t="str">
        <f t="shared" si="5"/>
        <v>NO CUMPLE META</v>
      </c>
      <c r="AV25" s="95"/>
      <c r="AW25" s="282"/>
      <c r="AX25" s="122"/>
      <c r="AY25" s="111"/>
      <c r="AZ25" s="112"/>
      <c r="BA25" s="201"/>
      <c r="BB25" s="113" t="str">
        <f t="shared" si="12"/>
        <v>NO CUMPLE META</v>
      </c>
      <c r="BC25" s="95"/>
      <c r="BD25" s="120"/>
      <c r="BE25" s="122"/>
      <c r="BF25" s="111"/>
      <c r="BG25" s="112"/>
      <c r="BH25" s="201"/>
      <c r="BI25" s="113" t="str">
        <f t="shared" si="6"/>
        <v>NO CUMPLE META</v>
      </c>
      <c r="BJ25" s="95"/>
      <c r="BK25" s="124"/>
      <c r="BL25" s="125"/>
      <c r="BM25" s="125"/>
      <c r="BN25" s="123"/>
      <c r="BO25" s="201"/>
      <c r="BP25" s="113" t="str">
        <f t="shared" si="7"/>
        <v>NO CUMPLE META</v>
      </c>
      <c r="BQ25" s="127"/>
      <c r="BR25" s="124"/>
      <c r="BS25" s="125"/>
      <c r="BT25" s="125"/>
      <c r="BU25" s="112"/>
      <c r="BV25" s="283"/>
      <c r="BW25" s="113" t="str">
        <f t="shared" si="8"/>
        <v>NO CUMPLE META</v>
      </c>
      <c r="BX25" s="127"/>
      <c r="BY25" s="124"/>
      <c r="BZ25" s="125"/>
      <c r="CA25" s="125"/>
      <c r="CB25" s="112"/>
      <c r="CC25" s="288"/>
      <c r="CD25" s="113" t="str">
        <f t="shared" si="9"/>
        <v>NO CUMPLE META</v>
      </c>
      <c r="CE25" s="127"/>
      <c r="CF25" s="124"/>
      <c r="CG25" s="125"/>
      <c r="CH25" s="125"/>
      <c r="CI25" s="112"/>
      <c r="CJ25" s="279"/>
      <c r="CK25" s="113" t="str">
        <f t="shared" si="10"/>
        <v>NO CUMPLE META</v>
      </c>
      <c r="CL25" s="127">
        <f t="shared" si="11"/>
        <v>1</v>
      </c>
    </row>
    <row r="26" spans="1:91" s="261" customFormat="1" ht="100.5" customHeight="1" x14ac:dyDescent="0.2">
      <c r="A26" s="508"/>
      <c r="B26" s="509"/>
      <c r="C26" s="182" t="s">
        <v>316</v>
      </c>
      <c r="D26" s="295" t="s">
        <v>307</v>
      </c>
      <c r="E26" s="310" t="s">
        <v>320</v>
      </c>
      <c r="F26" s="295" t="s">
        <v>308</v>
      </c>
      <c r="G26" s="310" t="s">
        <v>292</v>
      </c>
      <c r="H26" s="312">
        <v>42736</v>
      </c>
      <c r="I26" s="312">
        <v>43100</v>
      </c>
      <c r="J26" s="310" t="s">
        <v>299</v>
      </c>
      <c r="K26" s="317">
        <v>4</v>
      </c>
      <c r="L26" s="310" t="s">
        <v>309</v>
      </c>
      <c r="M26" s="310" t="s">
        <v>310</v>
      </c>
      <c r="N26" s="330"/>
      <c r="O26" s="245"/>
      <c r="P26" s="246"/>
      <c r="Q26" s="247"/>
      <c r="R26" s="208"/>
      <c r="S26" s="248" t="str">
        <f t="shared" si="0"/>
        <v>NO CUMPLE META</v>
      </c>
      <c r="T26" s="249">
        <f t="shared" si="17"/>
        <v>1</v>
      </c>
      <c r="U26" s="250"/>
      <c r="V26" s="245"/>
      <c r="W26" s="245"/>
      <c r="X26" s="247"/>
      <c r="Y26" s="205"/>
      <c r="Z26" s="248" t="str">
        <f t="shared" si="1"/>
        <v>NO CUMPLE META</v>
      </c>
      <c r="AA26" s="249">
        <f t="shared" si="2"/>
        <v>1</v>
      </c>
      <c r="AB26" s="244"/>
      <c r="AC26" s="245"/>
      <c r="AD26" s="245"/>
      <c r="AE26" s="247"/>
      <c r="AF26" s="208"/>
      <c r="AG26" s="248" t="str">
        <f t="shared" si="3"/>
        <v>NO CUMPLE META</v>
      </c>
      <c r="AH26" s="249">
        <f t="shared" si="20"/>
        <v>1</v>
      </c>
      <c r="AI26" s="244">
        <f t="shared" si="21"/>
        <v>0</v>
      </c>
      <c r="AJ26" s="245"/>
      <c r="AK26" s="245"/>
      <c r="AL26" s="247"/>
      <c r="AM26" s="208"/>
      <c r="AN26" s="248" t="str">
        <f t="shared" si="4"/>
        <v>NO CUMPLE META</v>
      </c>
      <c r="AO26" s="249">
        <f t="shared" si="13"/>
        <v>1</v>
      </c>
      <c r="AP26" s="244">
        <f t="shared" si="14"/>
        <v>0</v>
      </c>
      <c r="AQ26" s="245"/>
      <c r="AR26" s="245"/>
      <c r="AS26" s="247"/>
      <c r="AT26" s="208"/>
      <c r="AU26" s="248" t="str">
        <f t="shared" si="5"/>
        <v>NO CUMPLE META</v>
      </c>
      <c r="AV26" s="251"/>
      <c r="AW26" s="262"/>
      <c r="AX26" s="252"/>
      <c r="AY26" s="253"/>
      <c r="AZ26" s="254"/>
      <c r="BA26" s="205"/>
      <c r="BB26" s="255" t="str">
        <f t="shared" si="12"/>
        <v>NO CUMPLE META</v>
      </c>
      <c r="BC26" s="251"/>
      <c r="BD26" s="256"/>
      <c r="BE26" s="252"/>
      <c r="BF26" s="253"/>
      <c r="BG26" s="254"/>
      <c r="BH26" s="205"/>
      <c r="BI26" s="255" t="str">
        <f t="shared" si="6"/>
        <v>NO CUMPLE META</v>
      </c>
      <c r="BJ26" s="251"/>
      <c r="BK26" s="257"/>
      <c r="BL26" s="258"/>
      <c r="BM26" s="258"/>
      <c r="BN26" s="259"/>
      <c r="BO26" s="205"/>
      <c r="BP26" s="255" t="str">
        <f t="shared" si="7"/>
        <v>NO CUMPLE META</v>
      </c>
      <c r="BQ26" s="260"/>
      <c r="BR26" s="257"/>
      <c r="BS26" s="258"/>
      <c r="BT26" s="258"/>
      <c r="BU26" s="254"/>
      <c r="BV26" s="258"/>
      <c r="BW26" s="255" t="str">
        <f t="shared" si="8"/>
        <v>NO CUMPLE META</v>
      </c>
      <c r="BX26" s="260"/>
      <c r="BY26" s="257"/>
      <c r="BZ26" s="258"/>
      <c r="CA26" s="258"/>
      <c r="CB26" s="254"/>
      <c r="CC26" s="245"/>
      <c r="CD26" s="255" t="str">
        <f t="shared" si="9"/>
        <v>NO CUMPLE META</v>
      </c>
      <c r="CE26" s="260"/>
      <c r="CF26" s="257"/>
      <c r="CG26" s="258"/>
      <c r="CH26" s="258"/>
      <c r="CI26" s="254"/>
      <c r="CJ26" s="213"/>
      <c r="CK26" s="255" t="str">
        <f t="shared" si="10"/>
        <v>NO CUMPLE META</v>
      </c>
      <c r="CL26" s="260">
        <f t="shared" si="11"/>
        <v>1</v>
      </c>
    </row>
    <row r="27" spans="1:91" ht="36.75" customHeight="1" x14ac:dyDescent="0.2">
      <c r="A27" s="52"/>
      <c r="B27" s="52"/>
      <c r="C27" s="52"/>
      <c r="D27" s="52"/>
      <c r="E27" s="52"/>
      <c r="F27" s="53"/>
      <c r="G27" s="53"/>
      <c r="H27" s="54"/>
      <c r="I27" s="54"/>
      <c r="J27" s="52"/>
      <c r="K27" s="52"/>
      <c r="L27" s="52"/>
      <c r="M27" s="52"/>
      <c r="N27" s="154">
        <f>COUNT(N6:N26)</f>
        <v>0</v>
      </c>
      <c r="O27" s="16"/>
      <c r="P27" s="16"/>
      <c r="Q27" s="55"/>
      <c r="R27" s="56"/>
      <c r="S27" s="56"/>
      <c r="T27" s="101">
        <f>SUM(T6:T26)</f>
        <v>8</v>
      </c>
      <c r="U27" s="57"/>
      <c r="V27" s="16"/>
      <c r="W27" s="16"/>
      <c r="X27" s="55"/>
      <c r="Y27" s="56"/>
      <c r="Z27" s="58"/>
      <c r="AA27" s="101">
        <f>SUM(AA6:AA26)</f>
        <v>20</v>
      </c>
      <c r="AB27" s="16"/>
      <c r="AC27" s="16"/>
      <c r="AD27" s="16"/>
      <c r="AE27" s="55"/>
      <c r="AF27" s="59"/>
      <c r="AG27" s="58"/>
      <c r="AH27" s="101">
        <f>SUM(AH6:AH26)</f>
        <v>6</v>
      </c>
      <c r="AI27" s="16"/>
      <c r="AJ27" s="16"/>
      <c r="AK27" s="16"/>
      <c r="AL27" s="55"/>
      <c r="AM27" s="60"/>
      <c r="AN27" s="58"/>
      <c r="AO27" s="94">
        <f>SUM(AO6:AO26)</f>
        <v>8</v>
      </c>
      <c r="AP27" s="121"/>
      <c r="AQ27" s="16"/>
      <c r="AR27" s="16"/>
      <c r="AS27" s="55"/>
      <c r="AT27" s="56"/>
      <c r="AU27" s="56"/>
      <c r="AV27" s="94">
        <f>SUM(AV6:AV26)</f>
        <v>0</v>
      </c>
      <c r="AW27" s="121"/>
      <c r="AX27" s="16"/>
      <c r="AY27" s="16"/>
      <c r="AZ27" s="55"/>
      <c r="BA27" s="56"/>
      <c r="BB27" s="58"/>
      <c r="BC27" s="94">
        <f>SUM(BC6:BC26)</f>
        <v>0</v>
      </c>
      <c r="BD27" s="16"/>
      <c r="BE27" s="16"/>
      <c r="BF27" s="16"/>
      <c r="BG27" s="55"/>
      <c r="BH27" s="59"/>
      <c r="BI27" s="58"/>
      <c r="BJ27" s="94">
        <f>SUM(BJ6:BJ26)</f>
        <v>0</v>
      </c>
      <c r="BK27" s="16"/>
      <c r="BL27" s="16"/>
      <c r="BM27" s="16"/>
      <c r="BN27" s="55"/>
      <c r="BO27" s="60"/>
      <c r="BP27" s="58"/>
      <c r="BQ27" s="94">
        <f>SUM(BQ6:BQ26)</f>
        <v>0</v>
      </c>
      <c r="BR27" s="121"/>
      <c r="BS27" s="16"/>
      <c r="BT27" s="16"/>
      <c r="BU27" s="55"/>
      <c r="BV27" s="56"/>
      <c r="BW27" s="56"/>
      <c r="BX27" s="94">
        <f>SUM(BX6:BX26)</f>
        <v>0</v>
      </c>
      <c r="BY27" s="121"/>
      <c r="BZ27" s="16"/>
      <c r="CA27" s="16"/>
      <c r="CB27" s="55"/>
      <c r="CC27" s="56"/>
      <c r="CD27" s="58"/>
      <c r="CE27" s="94">
        <f>SUM(CE6:CE26)</f>
        <v>0</v>
      </c>
      <c r="CF27" s="16"/>
      <c r="CG27" s="16"/>
      <c r="CH27" s="16"/>
      <c r="CI27" s="55"/>
      <c r="CJ27" s="59"/>
      <c r="CK27" s="58"/>
      <c r="CL27" s="94">
        <f>SUM(CL6:CL26)</f>
        <v>20</v>
      </c>
      <c r="CM27" s="16"/>
    </row>
    <row r="28" spans="1:91" ht="36.75" customHeight="1" x14ac:dyDescent="0.35">
      <c r="A28" s="51"/>
      <c r="B28" s="51"/>
      <c r="C28" s="16"/>
      <c r="D28" s="62"/>
      <c r="E28" s="63"/>
      <c r="F28" s="62"/>
      <c r="G28" s="64"/>
      <c r="H28" s="65"/>
      <c r="I28" s="65"/>
      <c r="J28" s="62"/>
      <c r="K28" s="66"/>
      <c r="L28" s="62"/>
      <c r="M28" s="62"/>
      <c r="N28" s="156"/>
      <c r="O28" s="114"/>
      <c r="P28" s="115" t="s">
        <v>37</v>
      </c>
      <c r="Q28" s="116" t="e">
        <f>+AVERAGE(Q7:Q26)</f>
        <v>#DIV/0!</v>
      </c>
      <c r="R28" s="51"/>
      <c r="S28" s="51"/>
      <c r="T28" s="51"/>
      <c r="U28" s="114"/>
      <c r="V28" s="114"/>
      <c r="W28" s="115" t="s">
        <v>37</v>
      </c>
      <c r="X28" s="116" t="e">
        <f>+AVERAGE(X7:X26)</f>
        <v>#DIV/0!</v>
      </c>
      <c r="Y28" s="51"/>
      <c r="Z28" s="51"/>
      <c r="AA28" s="51"/>
      <c r="AB28" s="114"/>
      <c r="AC28" s="114"/>
      <c r="AD28" s="115" t="s">
        <v>37</v>
      </c>
      <c r="AE28" s="116" t="e">
        <f>+AVERAGE(AE7:AE26)</f>
        <v>#DIV/0!</v>
      </c>
      <c r="AF28" s="51"/>
      <c r="AG28" s="51"/>
      <c r="AH28" s="51"/>
      <c r="AI28" s="114"/>
      <c r="AJ28" s="114"/>
      <c r="AK28" s="115" t="s">
        <v>37</v>
      </c>
      <c r="AL28" s="116" t="e">
        <f>+AVERAGE(AL7:AL26)</f>
        <v>#DIV/0!</v>
      </c>
      <c r="AM28" s="51"/>
      <c r="AN28" s="51"/>
      <c r="AP28" s="47"/>
      <c r="AQ28" s="47"/>
      <c r="AR28" s="67" t="s">
        <v>37</v>
      </c>
      <c r="AS28" s="68" t="e">
        <f>+AVERAGE(AS7:AS26)</f>
        <v>#DIV/0!</v>
      </c>
      <c r="AV28" s="51"/>
      <c r="AW28" s="47"/>
      <c r="AX28" s="47"/>
      <c r="AY28" s="67" t="s">
        <v>37</v>
      </c>
      <c r="AZ28" s="68" t="e">
        <f>+AVERAGE(AZ7:AZ26)</f>
        <v>#DIV/0!</v>
      </c>
      <c r="BD28" s="47"/>
      <c r="BE28" s="47"/>
      <c r="BF28" s="67" t="s">
        <v>37</v>
      </c>
      <c r="BG28" s="68" t="e">
        <f>+AVERAGE(BG7:BG26)</f>
        <v>#DIV/0!</v>
      </c>
      <c r="BJ28" s="51"/>
      <c r="BM28" s="67" t="s">
        <v>37</v>
      </c>
      <c r="BN28" s="68" t="e">
        <f>+AVERAGE(BN7:BN26)</f>
        <v>#DIV/0!</v>
      </c>
      <c r="BS28" s="47"/>
      <c r="BT28" s="67" t="s">
        <v>37</v>
      </c>
      <c r="BU28" s="68" t="e">
        <f>+AVERAGE(BU7:BU26)</f>
        <v>#DIV/0!</v>
      </c>
      <c r="BX28" s="51"/>
      <c r="BZ28" s="47"/>
      <c r="CA28" s="67" t="s">
        <v>37</v>
      </c>
      <c r="CB28" s="68" t="e">
        <f>+AVERAGE(CB7:CB26)</f>
        <v>#DIV/0!</v>
      </c>
      <c r="CF28" s="47"/>
      <c r="CG28" s="47"/>
      <c r="CH28" s="67" t="s">
        <v>37</v>
      </c>
      <c r="CI28" s="68" t="e">
        <f>+AVERAGE(CI7:CI26)</f>
        <v>#DIV/0!</v>
      </c>
      <c r="CL28" s="51"/>
      <c r="CM28" s="47"/>
    </row>
    <row r="29" spans="1:91" ht="36.75" customHeight="1" x14ac:dyDescent="0.35">
      <c r="A29" s="51"/>
      <c r="B29" s="51"/>
      <c r="C29" s="16"/>
      <c r="D29" s="62"/>
      <c r="E29" s="63"/>
      <c r="F29" s="62"/>
      <c r="G29" s="64"/>
      <c r="H29" s="65"/>
      <c r="I29" s="65"/>
      <c r="J29" s="62"/>
      <c r="K29" s="62"/>
      <c r="L29" s="62"/>
      <c r="M29" s="62"/>
      <c r="N29" s="156"/>
      <c r="O29" s="51"/>
      <c r="P29" s="115" t="s">
        <v>35</v>
      </c>
      <c r="Q29" s="117">
        <f>+T27</f>
        <v>8</v>
      </c>
      <c r="R29" s="118" t="e">
        <f>+Q29/$N$27</f>
        <v>#DIV/0!</v>
      </c>
      <c r="S29" s="114"/>
      <c r="T29" s="51"/>
      <c r="U29" s="51"/>
      <c r="V29" s="51"/>
      <c r="W29" s="115" t="s">
        <v>35</v>
      </c>
      <c r="X29" s="117">
        <f>+AA27</f>
        <v>20</v>
      </c>
      <c r="Y29" s="118" t="e">
        <f>+X29/$N$27</f>
        <v>#DIV/0!</v>
      </c>
      <c r="Z29" s="51"/>
      <c r="AA29" s="51"/>
      <c r="AB29" s="51"/>
      <c r="AC29" s="51"/>
      <c r="AD29" s="115" t="s">
        <v>35</v>
      </c>
      <c r="AE29" s="117">
        <f>+AH27</f>
        <v>6</v>
      </c>
      <c r="AF29" s="118" t="e">
        <f>+AE29/$N$27</f>
        <v>#DIV/0!</v>
      </c>
      <c r="AG29" s="114"/>
      <c r="AH29" s="51"/>
      <c r="AI29" s="51"/>
      <c r="AJ29" s="51"/>
      <c r="AK29" s="115" t="s">
        <v>35</v>
      </c>
      <c r="AL29" s="117">
        <f>+AO27</f>
        <v>8</v>
      </c>
      <c r="AM29" s="118" t="e">
        <f>+AL29/$N$27</f>
        <v>#DIV/0!</v>
      </c>
      <c r="AN29" s="51"/>
      <c r="AR29" s="67" t="s">
        <v>35</v>
      </c>
      <c r="AS29" s="69">
        <f>+AV27</f>
        <v>0</v>
      </c>
      <c r="AT29" s="70" t="e">
        <f>+AS29/$N$27</f>
        <v>#DIV/0!</v>
      </c>
      <c r="AU29" s="47"/>
      <c r="AV29" s="51"/>
      <c r="AY29" s="67" t="s">
        <v>35</v>
      </c>
      <c r="AZ29" s="69">
        <f>+BC27</f>
        <v>0</v>
      </c>
      <c r="BA29" s="70" t="e">
        <f>+AZ29/$N$27</f>
        <v>#DIV/0!</v>
      </c>
      <c r="BF29" s="67" t="s">
        <v>35</v>
      </c>
      <c r="BG29" s="69">
        <f>+BJ27</f>
        <v>0</v>
      </c>
      <c r="BH29" s="70" t="e">
        <f>+BG29/$N$27</f>
        <v>#DIV/0!</v>
      </c>
      <c r="BI29" s="47"/>
      <c r="BJ29" s="51"/>
      <c r="BM29" s="67" t="s">
        <v>35</v>
      </c>
      <c r="BN29" s="69">
        <f>+BQ27</f>
        <v>0</v>
      </c>
      <c r="BO29" s="70" t="e">
        <f>+BN29/$N$27</f>
        <v>#DIV/0!</v>
      </c>
      <c r="BT29" s="67" t="s">
        <v>35</v>
      </c>
      <c r="BU29" s="69">
        <f>+BX27</f>
        <v>0</v>
      </c>
      <c r="BV29" s="70" t="e">
        <f>+BU29/$N$27</f>
        <v>#DIV/0!</v>
      </c>
      <c r="BX29" s="51"/>
      <c r="CA29" s="67" t="s">
        <v>35</v>
      </c>
      <c r="CB29" s="69">
        <f>+CE27</f>
        <v>0</v>
      </c>
      <c r="CC29" s="70" t="e">
        <f>+CB29/$N$27</f>
        <v>#DIV/0!</v>
      </c>
      <c r="CH29" s="67" t="s">
        <v>35</v>
      </c>
      <c r="CI29" s="69">
        <f>+CL27</f>
        <v>20</v>
      </c>
      <c r="CJ29" s="70" t="e">
        <f>+CI29/$N$27</f>
        <v>#DIV/0!</v>
      </c>
      <c r="CL29" s="51"/>
    </row>
    <row r="30" spans="1:91" ht="60" customHeight="1" x14ac:dyDescent="0.25">
      <c r="A30" s="51"/>
      <c r="B30" s="51"/>
      <c r="C30" s="16"/>
      <c r="D30" s="51"/>
      <c r="E30" s="16"/>
      <c r="F30" s="51"/>
      <c r="G30" s="51"/>
      <c r="H30" s="51"/>
      <c r="I30" s="51"/>
      <c r="J30" s="51"/>
      <c r="K30" s="51"/>
      <c r="L30" s="51"/>
      <c r="M30" s="51"/>
      <c r="N30" s="156"/>
      <c r="O30" s="51"/>
      <c r="P30" s="115" t="s">
        <v>36</v>
      </c>
      <c r="Q30" s="117">
        <f>+$N$27-Q29</f>
        <v>-8</v>
      </c>
      <c r="R30" s="116" t="e">
        <f>+Q30/$N$27</f>
        <v>#DIV/0!</v>
      </c>
      <c r="S30" s="51"/>
      <c r="T30" s="51"/>
      <c r="U30" s="51"/>
      <c r="V30" s="51"/>
      <c r="W30" s="115" t="s">
        <v>36</v>
      </c>
      <c r="X30" s="117">
        <f>+$N$27-X29</f>
        <v>-20</v>
      </c>
      <c r="Y30" s="116" t="e">
        <f>+X30/$N$27</f>
        <v>#DIV/0!</v>
      </c>
      <c r="Z30" s="51"/>
      <c r="AA30" s="51"/>
      <c r="AB30" s="51"/>
      <c r="AC30" s="51"/>
      <c r="AD30" s="115" t="s">
        <v>36</v>
      </c>
      <c r="AE30" s="117">
        <f>+$N$27-AE29</f>
        <v>-6</v>
      </c>
      <c r="AF30" s="116" t="e">
        <f>+AE30/$N$27</f>
        <v>#DIV/0!</v>
      </c>
      <c r="AG30" s="51"/>
      <c r="AH30" s="51"/>
      <c r="AI30" s="51"/>
      <c r="AJ30" s="51"/>
      <c r="AK30" s="115" t="s">
        <v>36</v>
      </c>
      <c r="AL30" s="117">
        <f>+$N$27-AL29</f>
        <v>-8</v>
      </c>
      <c r="AM30" s="116" t="e">
        <f>+AL30/$N$27</f>
        <v>#DIV/0!</v>
      </c>
      <c r="AN30" s="51"/>
      <c r="AR30" s="67" t="s">
        <v>36</v>
      </c>
      <c r="AS30" s="69">
        <f>+$N$27-AS29</f>
        <v>0</v>
      </c>
      <c r="AT30" s="68" t="e">
        <f>+AS30/$N$27</f>
        <v>#DIV/0!</v>
      </c>
      <c r="AV30" s="51"/>
      <c r="AY30" s="67" t="s">
        <v>36</v>
      </c>
      <c r="AZ30" s="69">
        <f>+$N$27-AZ29</f>
        <v>0</v>
      </c>
      <c r="BA30" s="68" t="e">
        <f>+AZ30/$N$27</f>
        <v>#DIV/0!</v>
      </c>
      <c r="BF30" s="67" t="s">
        <v>36</v>
      </c>
      <c r="BG30" s="69">
        <f>+$N$27-BG29</f>
        <v>0</v>
      </c>
      <c r="BH30" s="68" t="e">
        <f>+BG30/$N$27</f>
        <v>#DIV/0!</v>
      </c>
      <c r="BJ30" s="51"/>
      <c r="BM30" s="67" t="s">
        <v>36</v>
      </c>
      <c r="BN30" s="69">
        <f>+$N$27-BN29</f>
        <v>0</v>
      </c>
      <c r="BO30" s="68" t="e">
        <f>+BN30/$N$27</f>
        <v>#DIV/0!</v>
      </c>
      <c r="BT30" s="67" t="s">
        <v>36</v>
      </c>
      <c r="BU30" s="69">
        <f>+$N$27-BU29</f>
        <v>0</v>
      </c>
      <c r="BV30" s="68" t="e">
        <f>+BU30/$N$27</f>
        <v>#DIV/0!</v>
      </c>
      <c r="BX30" s="51"/>
      <c r="CA30" s="67" t="s">
        <v>36</v>
      </c>
      <c r="CB30" s="69">
        <f>+$N$27-CB29</f>
        <v>0</v>
      </c>
      <c r="CC30" s="68" t="e">
        <f>+CB30/$N$27</f>
        <v>#DIV/0!</v>
      </c>
      <c r="CH30" s="67" t="s">
        <v>36</v>
      </c>
      <c r="CI30" s="69">
        <f>+$N$27-CI29</f>
        <v>-20</v>
      </c>
      <c r="CJ30" s="68" t="e">
        <f>+CI30/$N$27</f>
        <v>#DIV/0!</v>
      </c>
      <c r="CL30" s="51"/>
    </row>
    <row r="31" spans="1:91" ht="32.25" customHeight="1" x14ac:dyDescent="0.25">
      <c r="A31" s="51"/>
      <c r="B31" s="51"/>
      <c r="C31" s="16"/>
      <c r="D31" s="51"/>
      <c r="E31" s="16"/>
      <c r="F31" s="51"/>
      <c r="G31" s="51"/>
      <c r="H31" s="51"/>
      <c r="I31" s="51"/>
      <c r="J31" s="51"/>
      <c r="K31" s="51"/>
      <c r="L31" s="51"/>
      <c r="M31" s="51"/>
      <c r="N31" s="156"/>
      <c r="O31" s="51"/>
      <c r="P31" s="51"/>
      <c r="Q31" s="119">
        <f>SUM(Q29:Q30)</f>
        <v>0</v>
      </c>
      <c r="R31" s="51"/>
      <c r="S31" s="51"/>
      <c r="T31" s="51"/>
      <c r="U31" s="51"/>
      <c r="V31" s="51"/>
      <c r="W31" s="51"/>
      <c r="X31" s="119">
        <f>SUM(X29:X30)</f>
        <v>0</v>
      </c>
      <c r="Y31" s="51"/>
      <c r="Z31" s="51"/>
      <c r="AA31" s="51"/>
      <c r="AB31" s="51"/>
      <c r="AC31" s="51"/>
      <c r="AD31" s="51"/>
      <c r="AE31" s="119">
        <f>SUM(AE29:AE30)</f>
        <v>0</v>
      </c>
      <c r="AF31" s="51"/>
      <c r="AG31" s="51"/>
      <c r="AH31" s="51"/>
      <c r="AI31" s="51"/>
      <c r="AJ31" s="51"/>
      <c r="AK31" s="51"/>
      <c r="AL31" s="119">
        <f>SUM(AL29:AL30)</f>
        <v>0</v>
      </c>
      <c r="AM31" s="51"/>
      <c r="AN31" s="51"/>
      <c r="AS31" s="71">
        <f>SUM(AS29:AS30)</f>
        <v>0</v>
      </c>
      <c r="AV31" s="51"/>
      <c r="AZ31" s="71">
        <f>SUM(AZ29:AZ30)</f>
        <v>0</v>
      </c>
      <c r="BG31" s="71">
        <f>SUM(BG29:BG30)</f>
        <v>0</v>
      </c>
      <c r="BJ31" s="51"/>
      <c r="BN31" s="71">
        <f>SUM(BN29:BN30)</f>
        <v>0</v>
      </c>
      <c r="BU31" s="71">
        <f>SUM(BU29:BU30)</f>
        <v>0</v>
      </c>
      <c r="BX31" s="51"/>
      <c r="CB31" s="71">
        <f>SUM(CB29:CB30)</f>
        <v>0</v>
      </c>
      <c r="CI31" s="71">
        <f>SUM(CI29:CI30)</f>
        <v>0</v>
      </c>
      <c r="CL31" s="51"/>
    </row>
    <row r="32" spans="1:91" ht="60" customHeight="1" x14ac:dyDescent="0.25">
      <c r="Y32" s="72"/>
    </row>
    <row r="34" spans="67:67" ht="60" customHeight="1" x14ac:dyDescent="0.25">
      <c r="BO34" s="73"/>
    </row>
    <row r="51" spans="14:14" ht="60" customHeight="1" x14ac:dyDescent="0.25">
      <c r="N51" s="158"/>
    </row>
    <row r="52" spans="14:14" ht="60" customHeight="1" x14ac:dyDescent="0.25">
      <c r="N52" s="158"/>
    </row>
    <row r="53" spans="14:14" ht="60" customHeight="1" x14ac:dyDescent="0.25">
      <c r="N53" s="158"/>
    </row>
    <row r="54" spans="14:14" ht="60" customHeight="1" x14ac:dyDescent="0.25">
      <c r="N54" s="158"/>
    </row>
    <row r="55" spans="14:14" ht="60" customHeight="1" x14ac:dyDescent="0.25">
      <c r="N55" s="158"/>
    </row>
    <row r="56" spans="14:14" ht="60" customHeight="1" x14ac:dyDescent="0.25">
      <c r="N56" s="158"/>
    </row>
    <row r="57" spans="14:14" ht="60" customHeight="1" x14ac:dyDescent="0.25">
      <c r="N57" s="158"/>
    </row>
    <row r="58" spans="14:14" ht="60" customHeight="1" x14ac:dyDescent="0.25">
      <c r="N58" s="158"/>
    </row>
    <row r="59" spans="14:14" ht="60" customHeight="1" x14ac:dyDescent="0.25">
      <c r="N59" s="158"/>
    </row>
    <row r="60" spans="14:14" ht="60" customHeight="1" x14ac:dyDescent="0.25">
      <c r="N60" s="158"/>
    </row>
    <row r="61" spans="14:14" ht="60" customHeight="1" x14ac:dyDescent="0.25">
      <c r="N61" s="158"/>
    </row>
    <row r="62" spans="14:14" ht="60" customHeight="1" x14ac:dyDescent="0.25">
      <c r="N62" s="158"/>
    </row>
    <row r="63" spans="14:14" ht="60" customHeight="1" x14ac:dyDescent="0.25">
      <c r="N63" s="158"/>
    </row>
    <row r="64" spans="14:14" ht="60" customHeight="1" x14ac:dyDescent="0.25">
      <c r="N64" s="158"/>
    </row>
    <row r="65" spans="14:14" ht="60" customHeight="1" x14ac:dyDescent="0.25">
      <c r="N65" s="158"/>
    </row>
    <row r="66" spans="14:14" ht="60" customHeight="1" x14ac:dyDescent="0.25">
      <c r="N66" s="158"/>
    </row>
    <row r="67" spans="14:14" ht="60" customHeight="1" x14ac:dyDescent="0.25">
      <c r="N67" s="158"/>
    </row>
    <row r="68" spans="14:14" ht="60" customHeight="1" x14ac:dyDescent="0.25">
      <c r="N68" s="158"/>
    </row>
    <row r="69" spans="14:14" ht="60" customHeight="1" x14ac:dyDescent="0.25">
      <c r="N69" s="158"/>
    </row>
  </sheetData>
  <autoFilter ref="A5:CM5"/>
  <mergeCells count="80">
    <mergeCell ref="AP2:AU2"/>
    <mergeCell ref="AP3:AS3"/>
    <mergeCell ref="AW3:AZ3"/>
    <mergeCell ref="R4:R5"/>
    <mergeCell ref="AN4:AN5"/>
    <mergeCell ref="U4:X4"/>
    <mergeCell ref="Y4:Y5"/>
    <mergeCell ref="Z4:Z5"/>
    <mergeCell ref="AB4:AE4"/>
    <mergeCell ref="U2:Z2"/>
    <mergeCell ref="AB2:AG2"/>
    <mergeCell ref="AI2:AN2"/>
    <mergeCell ref="U3:X3"/>
    <mergeCell ref="AB3:AE3"/>
    <mergeCell ref="AI3:AL3"/>
    <mergeCell ref="N2:S2"/>
    <mergeCell ref="N3:Q3"/>
    <mergeCell ref="S4:S5"/>
    <mergeCell ref="L4:L5"/>
    <mergeCell ref="C4:C5"/>
    <mergeCell ref="E4:E5"/>
    <mergeCell ref="F4:F5"/>
    <mergeCell ref="A2:M3"/>
    <mergeCell ref="N4:Q4"/>
    <mergeCell ref="A4:A5"/>
    <mergeCell ref="G4:G5"/>
    <mergeCell ref="J4:K4"/>
    <mergeCell ref="M4:M5"/>
    <mergeCell ref="H4:I4"/>
    <mergeCell ref="CJ4:CJ5"/>
    <mergeCell ref="CK4:CK5"/>
    <mergeCell ref="BY4:CB4"/>
    <mergeCell ref="AP4:AS4"/>
    <mergeCell ref="BV4:BV5"/>
    <mergeCell ref="BW4:BW5"/>
    <mergeCell ref="BP4:BP5"/>
    <mergeCell ref="BR4:BU4"/>
    <mergeCell ref="BK4:BN4"/>
    <mergeCell ref="BO4:BO5"/>
    <mergeCell ref="AT4:AT5"/>
    <mergeCell ref="CC4:CC5"/>
    <mergeCell ref="CD4:CD5"/>
    <mergeCell ref="CF4:CI4"/>
    <mergeCell ref="AU4:AU5"/>
    <mergeCell ref="BH4:BH5"/>
    <mergeCell ref="CF2:CK2"/>
    <mergeCell ref="BY2:CD2"/>
    <mergeCell ref="AW2:BB2"/>
    <mergeCell ref="BD2:BI2"/>
    <mergeCell ref="BK2:BP2"/>
    <mergeCell ref="BR2:BW2"/>
    <mergeCell ref="BB4:BB5"/>
    <mergeCell ref="BD4:BG4"/>
    <mergeCell ref="CF3:CI3"/>
    <mergeCell ref="BY3:CB3"/>
    <mergeCell ref="BD3:BG3"/>
    <mergeCell ref="BR3:BU3"/>
    <mergeCell ref="BK3:BN3"/>
    <mergeCell ref="BI4:BI5"/>
    <mergeCell ref="A22:A26"/>
    <mergeCell ref="B22:B26"/>
    <mergeCell ref="AM4:AM5"/>
    <mergeCell ref="AW4:AZ4"/>
    <mergeCell ref="BA4:BA5"/>
    <mergeCell ref="B4:B5"/>
    <mergeCell ref="A6:M6"/>
    <mergeCell ref="D4:D5"/>
    <mergeCell ref="AF4:AF5"/>
    <mergeCell ref="AG4:AG5"/>
    <mergeCell ref="AI4:AL4"/>
    <mergeCell ref="C7:C10"/>
    <mergeCell ref="D7:D10"/>
    <mergeCell ref="F16:F17"/>
    <mergeCell ref="D13:D17"/>
    <mergeCell ref="A7:A21"/>
    <mergeCell ref="B7:B21"/>
    <mergeCell ref="C13:C17"/>
    <mergeCell ref="C18:C21"/>
    <mergeCell ref="D18:D21"/>
    <mergeCell ref="E16:E17"/>
  </mergeCells>
  <conditionalFormatting sqref="BI7">
    <cfRule type="containsText" dxfId="63" priority="309" operator="containsText" text="SI CUMPLE META">
      <formula>NOT(ISERROR(SEARCH("SI CUMPLE META",BI7)))</formula>
    </cfRule>
    <cfRule type="containsText" dxfId="62" priority="310" operator="containsText" text="NO CUMPLE META">
      <formula>NOT(ISERROR(SEARCH("NO CUMPLE META",BI7)))</formula>
    </cfRule>
  </conditionalFormatting>
  <conditionalFormatting sqref="S7">
    <cfRule type="containsText" dxfId="61" priority="249" operator="containsText" text="SI CUMPLE META">
      <formula>NOT(ISERROR(SEARCH("SI CUMPLE META",S7)))</formula>
    </cfRule>
    <cfRule type="containsText" dxfId="60" priority="250" operator="containsText" text="NO CUMPLE META">
      <formula>NOT(ISERROR(SEARCH("NO CUMPLE META",S7)))</formula>
    </cfRule>
  </conditionalFormatting>
  <conditionalFormatting sqref="Z7">
    <cfRule type="containsText" dxfId="59" priority="243" operator="containsText" text="SI CUMPLE META">
      <formula>NOT(ISERROR(SEARCH("SI CUMPLE META",Z7)))</formula>
    </cfRule>
    <cfRule type="containsText" dxfId="58" priority="244" operator="containsText" text="NO CUMPLE META">
      <formula>NOT(ISERROR(SEARCH("NO CUMPLE META",Z7)))</formula>
    </cfRule>
  </conditionalFormatting>
  <conditionalFormatting sqref="AN7">
    <cfRule type="containsText" dxfId="57" priority="211" operator="containsText" text="SI CUMPLE META">
      <formula>NOT(ISERROR(SEARCH("SI CUMPLE META",AN7)))</formula>
    </cfRule>
    <cfRule type="containsText" dxfId="56" priority="212" operator="containsText" text="NO CUMPLE META">
      <formula>NOT(ISERROR(SEARCH("NO CUMPLE META",AN7)))</formula>
    </cfRule>
  </conditionalFormatting>
  <conditionalFormatting sqref="AG7">
    <cfRule type="containsText" dxfId="55" priority="227" operator="containsText" text="SI CUMPLE META">
      <formula>NOT(ISERROR(SEARCH("SI CUMPLE META",AG7)))</formula>
    </cfRule>
    <cfRule type="containsText" dxfId="54" priority="228" operator="containsText" text="NO CUMPLE META">
      <formula>NOT(ISERROR(SEARCH("NO CUMPLE META",AG7)))</formula>
    </cfRule>
  </conditionalFormatting>
  <conditionalFormatting sqref="AU7">
    <cfRule type="containsText" dxfId="53" priority="191" operator="containsText" text="SI CUMPLE META">
      <formula>NOT(ISERROR(SEARCH("SI CUMPLE META",AU7)))</formula>
    </cfRule>
    <cfRule type="containsText" dxfId="52" priority="192" operator="containsText" text="NO CUMPLE META">
      <formula>NOT(ISERROR(SEARCH("NO CUMPLE META",AU7)))</formula>
    </cfRule>
  </conditionalFormatting>
  <conditionalFormatting sqref="BB7:BB8">
    <cfRule type="containsText" dxfId="51" priority="171" operator="containsText" text="SI CUMPLE META">
      <formula>NOT(ISERROR(SEARCH("SI CUMPLE META",BB7)))</formula>
    </cfRule>
    <cfRule type="containsText" dxfId="50" priority="172" operator="containsText" text="NO CUMPLE META">
      <formula>NOT(ISERROR(SEARCH("NO CUMPLE META",BB7)))</formula>
    </cfRule>
  </conditionalFormatting>
  <conditionalFormatting sqref="BP7">
    <cfRule type="containsText" dxfId="49" priority="131" operator="containsText" text="SI CUMPLE META">
      <formula>NOT(ISERROR(SEARCH("SI CUMPLE META",BP7)))</formula>
    </cfRule>
    <cfRule type="containsText" dxfId="48" priority="132" operator="containsText" text="NO CUMPLE META">
      <formula>NOT(ISERROR(SEARCH("NO CUMPLE META",BP7)))</formula>
    </cfRule>
  </conditionalFormatting>
  <conditionalFormatting sqref="CD7">
    <cfRule type="containsText" dxfId="47" priority="91" operator="containsText" text="SI CUMPLE META">
      <formula>NOT(ISERROR(SEARCH("SI CUMPLE META",CD7)))</formula>
    </cfRule>
    <cfRule type="containsText" dxfId="46" priority="92" operator="containsText" text="NO CUMPLE META">
      <formula>NOT(ISERROR(SEARCH("NO CUMPLE META",CD7)))</formula>
    </cfRule>
  </conditionalFormatting>
  <conditionalFormatting sqref="BW7">
    <cfRule type="containsText" dxfId="45" priority="111" operator="containsText" text="SI CUMPLE META">
      <formula>NOT(ISERROR(SEARCH("SI CUMPLE META",BW7)))</formula>
    </cfRule>
    <cfRule type="containsText" dxfId="44" priority="112" operator="containsText" text="NO CUMPLE META">
      <formula>NOT(ISERROR(SEARCH("NO CUMPLE META",BW7)))</formula>
    </cfRule>
  </conditionalFormatting>
  <conditionalFormatting sqref="CK7">
    <cfRule type="containsText" dxfId="43" priority="71" operator="containsText" text="SI CUMPLE META">
      <formula>NOT(ISERROR(SEARCH("SI CUMPLE META",CK7)))</formula>
    </cfRule>
    <cfRule type="containsText" dxfId="42" priority="72" operator="containsText" text="NO CUMPLE META">
      <formula>NOT(ISERROR(SEARCH("NO CUMPLE META",CK7)))</formula>
    </cfRule>
  </conditionalFormatting>
  <conditionalFormatting sqref="S8:S26">
    <cfRule type="containsText" dxfId="41" priority="21" operator="containsText" text="SI CUMPLE META">
      <formula>NOT(ISERROR(SEARCH("SI CUMPLE META",S8)))</formula>
    </cfRule>
    <cfRule type="containsText" dxfId="40" priority="22" operator="containsText" text="NO CUMPLE META">
      <formula>NOT(ISERROR(SEARCH("NO CUMPLE META",S8)))</formula>
    </cfRule>
  </conditionalFormatting>
  <conditionalFormatting sqref="Z8:Z26">
    <cfRule type="containsText" dxfId="39" priority="19" operator="containsText" text="SI CUMPLE META">
      <formula>NOT(ISERROR(SEARCH("SI CUMPLE META",Z8)))</formula>
    </cfRule>
    <cfRule type="containsText" dxfId="38" priority="20" operator="containsText" text="NO CUMPLE META">
      <formula>NOT(ISERROR(SEARCH("NO CUMPLE META",Z8)))</formula>
    </cfRule>
  </conditionalFormatting>
  <conditionalFormatting sqref="AG8:AG26">
    <cfRule type="containsText" dxfId="37" priority="17" operator="containsText" text="SI CUMPLE META">
      <formula>NOT(ISERROR(SEARCH("SI CUMPLE META",AG8)))</formula>
    </cfRule>
    <cfRule type="containsText" dxfId="36" priority="18" operator="containsText" text="NO CUMPLE META">
      <formula>NOT(ISERROR(SEARCH("NO CUMPLE META",AG8)))</formula>
    </cfRule>
  </conditionalFormatting>
  <conditionalFormatting sqref="AN8:AN26">
    <cfRule type="containsText" dxfId="35" priority="15" operator="containsText" text="SI CUMPLE META">
      <formula>NOT(ISERROR(SEARCH("SI CUMPLE META",AN8)))</formula>
    </cfRule>
    <cfRule type="containsText" dxfId="34" priority="16" operator="containsText" text="NO CUMPLE META">
      <formula>NOT(ISERROR(SEARCH("NO CUMPLE META",AN8)))</formula>
    </cfRule>
  </conditionalFormatting>
  <conditionalFormatting sqref="AU8:AU18 AU20:AU26">
    <cfRule type="containsText" dxfId="33" priority="13" operator="containsText" text="SI CUMPLE META">
      <formula>NOT(ISERROR(SEARCH("SI CUMPLE META",AU8)))</formula>
    </cfRule>
    <cfRule type="containsText" dxfId="32" priority="14" operator="containsText" text="NO CUMPLE META">
      <formula>NOT(ISERROR(SEARCH("NO CUMPLE META",AU8)))</formula>
    </cfRule>
  </conditionalFormatting>
  <conditionalFormatting sqref="BB9:BB26">
    <cfRule type="containsText" dxfId="31" priority="11" operator="containsText" text="SI CUMPLE META">
      <formula>NOT(ISERROR(SEARCH("SI CUMPLE META",BB9)))</formula>
    </cfRule>
    <cfRule type="containsText" dxfId="30" priority="12" operator="containsText" text="NO CUMPLE META">
      <formula>NOT(ISERROR(SEARCH("NO CUMPLE META",BB9)))</formula>
    </cfRule>
  </conditionalFormatting>
  <conditionalFormatting sqref="BP8:BP26">
    <cfRule type="containsText" dxfId="29" priority="9" operator="containsText" text="SI CUMPLE META">
      <formula>NOT(ISERROR(SEARCH("SI CUMPLE META",BP8)))</formula>
    </cfRule>
    <cfRule type="containsText" dxfId="28" priority="10" operator="containsText" text="NO CUMPLE META">
      <formula>NOT(ISERROR(SEARCH("NO CUMPLE META",BP8)))</formula>
    </cfRule>
  </conditionalFormatting>
  <conditionalFormatting sqref="BW8:BW26">
    <cfRule type="containsText" dxfId="27" priority="7" operator="containsText" text="SI CUMPLE META">
      <formula>NOT(ISERROR(SEARCH("SI CUMPLE META",BW8)))</formula>
    </cfRule>
    <cfRule type="containsText" dxfId="26" priority="8" operator="containsText" text="NO CUMPLE META">
      <formula>NOT(ISERROR(SEARCH("NO CUMPLE META",BW8)))</formula>
    </cfRule>
  </conditionalFormatting>
  <conditionalFormatting sqref="CD8:CD26">
    <cfRule type="containsText" dxfId="25" priority="5" operator="containsText" text="SI CUMPLE META">
      <formula>NOT(ISERROR(SEARCH("SI CUMPLE META",CD8)))</formula>
    </cfRule>
    <cfRule type="containsText" dxfId="24" priority="6" operator="containsText" text="NO CUMPLE META">
      <formula>NOT(ISERROR(SEARCH("NO CUMPLE META",CD8)))</formula>
    </cfRule>
  </conditionalFormatting>
  <conditionalFormatting sqref="CK8:CK26">
    <cfRule type="containsText" dxfId="23" priority="3" operator="containsText" text="SI CUMPLE META">
      <formula>NOT(ISERROR(SEARCH("SI CUMPLE META",CK8)))</formula>
    </cfRule>
    <cfRule type="containsText" dxfId="22" priority="4" operator="containsText" text="NO CUMPLE META">
      <formula>NOT(ISERROR(SEARCH("NO CUMPLE META",CK8)))</formula>
    </cfRule>
  </conditionalFormatting>
  <conditionalFormatting sqref="BI8:BI26">
    <cfRule type="containsText" dxfId="21" priority="23" operator="containsText" text="SI CUMPLE META">
      <formula>NOT(ISERROR(SEARCH("SI CUMPLE META",BI8)))</formula>
    </cfRule>
    <cfRule type="containsText" dxfId="20" priority="24" operator="containsText" text="NO CUMPLE META">
      <formula>NOT(ISERROR(SEARCH("NO CUMPLE META",BI8)))</formula>
    </cfRule>
  </conditionalFormatting>
  <conditionalFormatting sqref="AU19">
    <cfRule type="containsText" dxfId="19" priority="1" operator="containsText" text="SI CUMPLE META">
      <formula>NOT(ISERROR(SEARCH("SI CUMPLE META",AU19)))</formula>
    </cfRule>
    <cfRule type="containsText" dxfId="18" priority="2" operator="containsText" text="NO CUMPLE META">
      <formula>NOT(ISERROR(SEARCH("NO CUMPLE META",AU19)))</formula>
    </cfRule>
  </conditionalFormatting>
  <printOptions gridLines="1"/>
  <pageMargins left="1.25" right="0.25" top="0.70866141732283505" bottom="0.222440945" header="0.27559055118110198" footer="0.27559055118110198"/>
  <pageSetup paperSize="5" scale="50" orientation="landscape" r:id="rId1"/>
  <headerFooter>
    <oddFooter>&amp;A&amp;RPágina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M35"/>
  <sheetViews>
    <sheetView showGridLines="0" topLeftCell="C21" zoomScale="80" zoomScaleNormal="80" workbookViewId="0">
      <selection activeCell="R19" sqref="R19"/>
    </sheetView>
  </sheetViews>
  <sheetFormatPr baseColWidth="10" defaultColWidth="11.42578125" defaultRowHeight="12" x14ac:dyDescent="0.2"/>
  <cols>
    <col min="1" max="1" width="6" style="74" customWidth="1"/>
    <col min="2" max="2" width="28.140625" style="74" customWidth="1"/>
    <col min="3" max="3" width="11.140625" style="74" customWidth="1"/>
    <col min="4" max="4" width="33" style="74" customWidth="1"/>
    <col min="5" max="5" width="12.42578125" style="74" customWidth="1"/>
    <col min="6" max="6" width="33" style="74" customWidth="1"/>
    <col min="7" max="7" width="15.28515625" style="74" customWidth="1"/>
    <col min="8" max="8" width="12.5703125" style="74" customWidth="1"/>
    <col min="9" max="9" width="11.5703125" style="74" customWidth="1"/>
    <col min="10" max="10" width="22.140625" style="74" customWidth="1"/>
    <col min="11" max="11" width="19.85546875" style="74" customWidth="1"/>
    <col min="12" max="12" width="25.7109375" style="74" customWidth="1"/>
    <col min="13" max="13" width="18.140625" style="74" customWidth="1"/>
    <col min="14" max="14" width="11.85546875" style="92" customWidth="1"/>
    <col min="15" max="15" width="9.5703125" style="74" customWidth="1"/>
    <col min="16" max="16" width="15.28515625" style="74" customWidth="1"/>
    <col min="17" max="17" width="17.42578125" style="74" customWidth="1"/>
    <col min="18" max="18" width="26.28515625" style="74" customWidth="1"/>
    <col min="19" max="19" width="15.5703125" style="74" customWidth="1"/>
    <col min="20" max="20" width="11.7109375" style="74" customWidth="1"/>
    <col min="21" max="21" width="15.28515625" style="74" customWidth="1"/>
    <col min="22" max="22" width="11.28515625" style="74" customWidth="1"/>
    <col min="23" max="23" width="14" style="74" customWidth="1"/>
    <col min="24" max="24" width="18.28515625" style="74" customWidth="1"/>
    <col min="25" max="25" width="22.42578125" style="74" customWidth="1"/>
    <col min="26" max="26" width="16.28515625" style="74" customWidth="1"/>
    <col min="27" max="27" width="11.140625" style="74" customWidth="1"/>
    <col min="28" max="28" width="10.85546875" style="74" customWidth="1"/>
    <col min="29" max="29" width="11" style="74" customWidth="1"/>
    <col min="30" max="30" width="12.85546875" style="74" customWidth="1"/>
    <col min="31" max="31" width="16.7109375" style="74" customWidth="1"/>
    <col min="32" max="32" width="21.140625" style="74" customWidth="1"/>
    <col min="33" max="33" width="14.7109375" style="74" customWidth="1"/>
    <col min="34" max="34" width="10.5703125" style="74" customWidth="1"/>
    <col min="35" max="35" width="11.7109375" style="74" customWidth="1"/>
    <col min="36" max="36" width="11.85546875" style="74" customWidth="1"/>
    <col min="37" max="37" width="12.5703125" style="74" customWidth="1"/>
    <col min="38" max="38" width="12.7109375" style="74" customWidth="1"/>
    <col min="39" max="39" width="13.42578125" style="74" customWidth="1"/>
    <col min="40" max="40" width="16.140625" style="74" customWidth="1"/>
    <col min="41" max="41" width="11.28515625" style="74" customWidth="1"/>
    <col min="42" max="42" width="10.140625" style="74" customWidth="1"/>
    <col min="43" max="43" width="11" style="74" customWidth="1"/>
    <col min="44" max="44" width="11.85546875" style="74" customWidth="1"/>
    <col min="45" max="45" width="11.5703125" style="74" customWidth="1"/>
    <col min="46" max="46" width="13" style="74" customWidth="1"/>
    <col min="47" max="47" width="13.85546875" style="74" customWidth="1"/>
    <col min="48" max="49" width="12.28515625" style="74" customWidth="1"/>
    <col min="50" max="50" width="11.42578125" style="74" customWidth="1"/>
    <col min="51" max="51" width="12" style="74" customWidth="1"/>
    <col min="52" max="52" width="12.5703125" style="74" customWidth="1"/>
    <col min="53" max="53" width="13" style="74" customWidth="1"/>
    <col min="54" max="54" width="14" style="74" customWidth="1"/>
    <col min="55" max="55" width="11.140625" style="74" customWidth="1"/>
    <col min="56" max="56" width="11.28515625" style="74" customWidth="1"/>
    <col min="57" max="57" width="12.28515625" style="74" customWidth="1"/>
    <col min="58" max="59" width="13.85546875" style="74" customWidth="1"/>
    <col min="60" max="60" width="21.5703125" style="74" customWidth="1"/>
    <col min="61" max="61" width="14.5703125" style="74" customWidth="1"/>
    <col min="62" max="62" width="11" style="74" customWidth="1"/>
    <col min="63" max="63" width="13" style="74" customWidth="1"/>
    <col min="64" max="64" width="10" style="74" customWidth="1"/>
    <col min="65" max="65" width="11.42578125" style="74" customWidth="1"/>
    <col min="66" max="66" width="16.140625" style="74" customWidth="1"/>
    <col min="67" max="67" width="20.5703125" style="74" customWidth="1"/>
    <col min="68" max="68" width="14.140625" style="74" customWidth="1"/>
    <col min="69" max="69" width="11.140625" style="74" customWidth="1"/>
    <col min="70" max="70" width="11.7109375" style="74" customWidth="1"/>
    <col min="71" max="71" width="10.42578125" style="74" customWidth="1"/>
    <col min="72" max="72" width="11.28515625" style="74" customWidth="1"/>
    <col min="73" max="73" width="15.5703125" style="74" customWidth="1"/>
    <col min="74" max="74" width="19.85546875" style="74" customWidth="1"/>
    <col min="75" max="75" width="14.5703125" style="74" customWidth="1"/>
    <col min="76" max="76" width="12.85546875" style="74" customWidth="1"/>
    <col min="77" max="77" width="12.7109375" style="74" customWidth="1"/>
    <col min="78" max="78" width="16.140625" style="74" customWidth="1"/>
    <col min="79" max="79" width="14.7109375" style="74" customWidth="1"/>
    <col min="80" max="80" width="12.28515625" style="74" customWidth="1"/>
    <col min="81" max="81" width="18.5703125" style="74" customWidth="1"/>
    <col min="82" max="82" width="20" style="74" customWidth="1"/>
    <col min="83" max="83" width="23.28515625" style="74" customWidth="1"/>
    <col min="84" max="85" width="7.7109375" style="74" customWidth="1"/>
    <col min="86" max="86" width="11.85546875" style="74" customWidth="1"/>
    <col min="87" max="87" width="10.140625" style="74" customWidth="1"/>
    <col min="88" max="88" width="45.28515625" style="74" customWidth="1"/>
    <col min="89" max="89" width="11.140625" style="74" customWidth="1"/>
    <col min="90" max="90" width="5.85546875" style="75" customWidth="1"/>
    <col min="91" max="16384" width="11.42578125" style="74"/>
  </cols>
  <sheetData>
    <row r="1" spans="1:91" ht="13.5" customHeight="1" thickBot="1" x14ac:dyDescent="0.25">
      <c r="A1" s="84"/>
      <c r="B1" s="84"/>
      <c r="C1" s="84"/>
      <c r="D1" s="84"/>
      <c r="E1" s="84"/>
      <c r="F1" s="84"/>
      <c r="G1" s="84"/>
      <c r="H1" s="84"/>
      <c r="I1" s="84"/>
      <c r="J1" s="84"/>
      <c r="K1" s="84"/>
      <c r="L1" s="84"/>
      <c r="M1" s="84"/>
      <c r="N1" s="85"/>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6"/>
      <c r="BY1" s="84"/>
      <c r="BZ1" s="84"/>
      <c r="CA1" s="84"/>
      <c r="CB1" s="84"/>
      <c r="CC1" s="84"/>
      <c r="CD1" s="84"/>
      <c r="CE1" s="86"/>
      <c r="CF1" s="84"/>
      <c r="CG1" s="84"/>
      <c r="CH1" s="84"/>
      <c r="CI1" s="84"/>
      <c r="CJ1" s="84"/>
      <c r="CK1" s="84"/>
    </row>
    <row r="2" spans="1:91" s="340" customFormat="1" ht="25.5" customHeight="1" x14ac:dyDescent="0.2">
      <c r="A2" s="539" t="s">
        <v>401</v>
      </c>
      <c r="B2" s="540"/>
      <c r="C2" s="540"/>
      <c r="D2" s="540"/>
      <c r="E2" s="540"/>
      <c r="F2" s="540"/>
      <c r="G2" s="540"/>
      <c r="H2" s="540"/>
      <c r="I2" s="540"/>
      <c r="J2" s="540"/>
      <c r="K2" s="540"/>
      <c r="L2" s="540"/>
      <c r="M2" s="540"/>
      <c r="N2" s="542" t="s">
        <v>77</v>
      </c>
      <c r="O2" s="535"/>
      <c r="P2" s="535"/>
      <c r="Q2" s="535"/>
      <c r="R2" s="535"/>
      <c r="S2" s="535"/>
      <c r="T2" s="343"/>
      <c r="U2" s="535" t="s">
        <v>78</v>
      </c>
      <c r="V2" s="535"/>
      <c r="W2" s="535"/>
      <c r="X2" s="535"/>
      <c r="Y2" s="535"/>
      <c r="Z2" s="535"/>
      <c r="AA2" s="343"/>
      <c r="AB2" s="535" t="s">
        <v>79</v>
      </c>
      <c r="AC2" s="535"/>
      <c r="AD2" s="535"/>
      <c r="AE2" s="535"/>
      <c r="AF2" s="535"/>
      <c r="AG2" s="535"/>
      <c r="AH2" s="343"/>
      <c r="AI2" s="535" t="s">
        <v>80</v>
      </c>
      <c r="AJ2" s="535"/>
      <c r="AK2" s="535"/>
      <c r="AL2" s="535"/>
      <c r="AM2" s="535"/>
      <c r="AN2" s="535"/>
      <c r="AO2" s="343"/>
      <c r="AP2" s="535" t="s">
        <v>81</v>
      </c>
      <c r="AQ2" s="535"/>
      <c r="AR2" s="535"/>
      <c r="AS2" s="535"/>
      <c r="AT2" s="535"/>
      <c r="AU2" s="535"/>
      <c r="AV2" s="343"/>
      <c r="AW2" s="535" t="s">
        <v>82</v>
      </c>
      <c r="AX2" s="535"/>
      <c r="AY2" s="535"/>
      <c r="AZ2" s="535"/>
      <c r="BA2" s="535"/>
      <c r="BB2" s="535"/>
      <c r="BC2" s="343"/>
      <c r="BD2" s="535" t="s">
        <v>83</v>
      </c>
      <c r="BE2" s="535"/>
      <c r="BF2" s="535"/>
      <c r="BG2" s="535"/>
      <c r="BH2" s="535"/>
      <c r="BI2" s="535"/>
      <c r="BJ2" s="343"/>
      <c r="BK2" s="535" t="s">
        <v>84</v>
      </c>
      <c r="BL2" s="535"/>
      <c r="BM2" s="535"/>
      <c r="BN2" s="535"/>
      <c r="BO2" s="535"/>
      <c r="BP2" s="535"/>
      <c r="BQ2" s="352"/>
      <c r="BR2" s="535" t="s">
        <v>85</v>
      </c>
      <c r="BS2" s="535"/>
      <c r="BT2" s="535"/>
      <c r="BU2" s="535"/>
      <c r="BV2" s="535"/>
      <c r="BW2" s="535"/>
      <c r="BX2" s="352"/>
      <c r="BY2" s="535" t="s">
        <v>86</v>
      </c>
      <c r="BZ2" s="535"/>
      <c r="CA2" s="535"/>
      <c r="CB2" s="535"/>
      <c r="CC2" s="535"/>
      <c r="CD2" s="535"/>
      <c r="CE2" s="352"/>
      <c r="CF2" s="535" t="s">
        <v>87</v>
      </c>
      <c r="CG2" s="535"/>
      <c r="CH2" s="535"/>
      <c r="CI2" s="535"/>
      <c r="CJ2" s="535"/>
      <c r="CK2" s="536"/>
      <c r="CL2" s="339"/>
    </row>
    <row r="3" spans="1:91" s="340" customFormat="1" ht="29.25" customHeight="1" thickBot="1" x14ac:dyDescent="0.25">
      <c r="A3" s="541"/>
      <c r="B3" s="521"/>
      <c r="C3" s="521"/>
      <c r="D3" s="521"/>
      <c r="E3" s="521"/>
      <c r="F3" s="521"/>
      <c r="G3" s="521"/>
      <c r="H3" s="521"/>
      <c r="I3" s="521"/>
      <c r="J3" s="521"/>
      <c r="K3" s="521"/>
      <c r="L3" s="521"/>
      <c r="M3" s="521"/>
      <c r="N3" s="543" t="s">
        <v>33</v>
      </c>
      <c r="O3" s="512"/>
      <c r="P3" s="512"/>
      <c r="Q3" s="512"/>
      <c r="R3" s="353">
        <v>9.0909090909090912E-2</v>
      </c>
      <c r="S3" s="347"/>
      <c r="T3" s="347"/>
      <c r="U3" s="512" t="s">
        <v>33</v>
      </c>
      <c r="V3" s="512"/>
      <c r="W3" s="512"/>
      <c r="X3" s="512"/>
      <c r="Y3" s="353">
        <f>$R$3*2</f>
        <v>0.18181818181818182</v>
      </c>
      <c r="Z3" s="347"/>
      <c r="AA3" s="347"/>
      <c r="AB3" s="512" t="s">
        <v>33</v>
      </c>
      <c r="AC3" s="512"/>
      <c r="AD3" s="512"/>
      <c r="AE3" s="512"/>
      <c r="AF3" s="353">
        <f>$R$3*3</f>
        <v>0.27272727272727271</v>
      </c>
      <c r="AG3" s="347"/>
      <c r="AH3" s="347"/>
      <c r="AI3" s="512" t="s">
        <v>33</v>
      </c>
      <c r="AJ3" s="512"/>
      <c r="AK3" s="512"/>
      <c r="AL3" s="512"/>
      <c r="AM3" s="353">
        <f>$R$3*4</f>
        <v>0.36363636363636365</v>
      </c>
      <c r="AN3" s="347"/>
      <c r="AO3" s="347"/>
      <c r="AP3" s="512" t="s">
        <v>33</v>
      </c>
      <c r="AQ3" s="512"/>
      <c r="AR3" s="512"/>
      <c r="AS3" s="512"/>
      <c r="AT3" s="353">
        <f>$R$3*5</f>
        <v>0.45454545454545459</v>
      </c>
      <c r="AU3" s="347"/>
      <c r="AV3" s="347"/>
      <c r="AW3" s="512" t="s">
        <v>33</v>
      </c>
      <c r="AX3" s="512"/>
      <c r="AY3" s="512"/>
      <c r="AZ3" s="512"/>
      <c r="BA3" s="353">
        <f>$R$3*6</f>
        <v>0.54545454545454541</v>
      </c>
      <c r="BB3" s="347"/>
      <c r="BC3" s="347"/>
      <c r="BD3" s="512" t="s">
        <v>33</v>
      </c>
      <c r="BE3" s="512"/>
      <c r="BF3" s="512"/>
      <c r="BG3" s="512"/>
      <c r="BH3" s="353">
        <f>$R$3*7</f>
        <v>0.63636363636363635</v>
      </c>
      <c r="BI3" s="347"/>
      <c r="BJ3" s="347"/>
      <c r="BK3" s="512" t="s">
        <v>33</v>
      </c>
      <c r="BL3" s="512"/>
      <c r="BM3" s="512"/>
      <c r="BN3" s="512"/>
      <c r="BO3" s="353">
        <f>$R$3*8</f>
        <v>0.72727272727272729</v>
      </c>
      <c r="BP3" s="347"/>
      <c r="BQ3" s="354"/>
      <c r="BR3" s="512" t="s">
        <v>33</v>
      </c>
      <c r="BS3" s="512"/>
      <c r="BT3" s="512"/>
      <c r="BU3" s="512"/>
      <c r="BV3" s="353">
        <f>$R$3*9</f>
        <v>0.81818181818181823</v>
      </c>
      <c r="BW3" s="347"/>
      <c r="BX3" s="354"/>
      <c r="BY3" s="512" t="s">
        <v>33</v>
      </c>
      <c r="BZ3" s="512"/>
      <c r="CA3" s="512"/>
      <c r="CB3" s="512"/>
      <c r="CC3" s="353">
        <f>$R$3*10</f>
        <v>0.90909090909090917</v>
      </c>
      <c r="CD3" s="347"/>
      <c r="CE3" s="354"/>
      <c r="CF3" s="512" t="s">
        <v>33</v>
      </c>
      <c r="CG3" s="512"/>
      <c r="CH3" s="512"/>
      <c r="CI3" s="512"/>
      <c r="CJ3" s="353">
        <f>$R$3*11</f>
        <v>1</v>
      </c>
      <c r="CK3" s="355"/>
      <c r="CL3" s="339"/>
    </row>
    <row r="4" spans="1:91" s="340" customFormat="1" ht="20.45" customHeight="1" x14ac:dyDescent="0.2">
      <c r="A4" s="522" t="s">
        <v>29</v>
      </c>
      <c r="B4" s="487" t="s">
        <v>340</v>
      </c>
      <c r="C4" s="489" t="s">
        <v>30</v>
      </c>
      <c r="D4" s="489" t="s">
        <v>41</v>
      </c>
      <c r="E4" s="489" t="s">
        <v>31</v>
      </c>
      <c r="F4" s="489" t="s">
        <v>42</v>
      </c>
      <c r="G4" s="489" t="s">
        <v>0</v>
      </c>
      <c r="H4" s="489" t="s">
        <v>2</v>
      </c>
      <c r="I4" s="489"/>
      <c r="J4" s="489" t="s">
        <v>1</v>
      </c>
      <c r="K4" s="489"/>
      <c r="L4" s="489" t="s">
        <v>3</v>
      </c>
      <c r="M4" s="489" t="s">
        <v>43</v>
      </c>
      <c r="N4" s="510" t="s">
        <v>9</v>
      </c>
      <c r="O4" s="510"/>
      <c r="P4" s="510"/>
      <c r="Q4" s="510"/>
      <c r="R4" s="510" t="s">
        <v>8</v>
      </c>
      <c r="S4" s="510" t="s">
        <v>34</v>
      </c>
      <c r="T4" s="349"/>
      <c r="U4" s="511" t="s">
        <v>9</v>
      </c>
      <c r="V4" s="511"/>
      <c r="W4" s="511"/>
      <c r="X4" s="511"/>
      <c r="Y4" s="511" t="s">
        <v>8</v>
      </c>
      <c r="Z4" s="511" t="s">
        <v>34</v>
      </c>
      <c r="AA4" s="350"/>
      <c r="AB4" s="511" t="s">
        <v>9</v>
      </c>
      <c r="AC4" s="511"/>
      <c r="AD4" s="511"/>
      <c r="AE4" s="511"/>
      <c r="AF4" s="511" t="s">
        <v>8</v>
      </c>
      <c r="AG4" s="511" t="s">
        <v>34</v>
      </c>
      <c r="AH4" s="350"/>
      <c r="AI4" s="511" t="s">
        <v>9</v>
      </c>
      <c r="AJ4" s="511"/>
      <c r="AK4" s="511"/>
      <c r="AL4" s="511"/>
      <c r="AM4" s="511" t="s">
        <v>8</v>
      </c>
      <c r="AN4" s="511" t="s">
        <v>34</v>
      </c>
      <c r="AO4" s="350"/>
      <c r="AP4" s="511" t="s">
        <v>9</v>
      </c>
      <c r="AQ4" s="511"/>
      <c r="AR4" s="511"/>
      <c r="AS4" s="511"/>
      <c r="AT4" s="511" t="s">
        <v>8</v>
      </c>
      <c r="AU4" s="511" t="s">
        <v>34</v>
      </c>
      <c r="AV4" s="350"/>
      <c r="AW4" s="511" t="s">
        <v>9</v>
      </c>
      <c r="AX4" s="511"/>
      <c r="AY4" s="511"/>
      <c r="AZ4" s="511"/>
      <c r="BA4" s="511" t="s">
        <v>8</v>
      </c>
      <c r="BB4" s="511" t="s">
        <v>34</v>
      </c>
      <c r="BC4" s="350"/>
      <c r="BD4" s="511" t="s">
        <v>9</v>
      </c>
      <c r="BE4" s="511"/>
      <c r="BF4" s="511"/>
      <c r="BG4" s="511"/>
      <c r="BH4" s="511" t="s">
        <v>8</v>
      </c>
      <c r="BI4" s="511" t="s">
        <v>34</v>
      </c>
      <c r="BJ4" s="350"/>
      <c r="BK4" s="511" t="s">
        <v>9</v>
      </c>
      <c r="BL4" s="511"/>
      <c r="BM4" s="511"/>
      <c r="BN4" s="511"/>
      <c r="BO4" s="511" t="s">
        <v>8</v>
      </c>
      <c r="BP4" s="511" t="s">
        <v>34</v>
      </c>
      <c r="BQ4" s="351"/>
      <c r="BR4" s="511" t="s">
        <v>9</v>
      </c>
      <c r="BS4" s="511"/>
      <c r="BT4" s="511"/>
      <c r="BU4" s="511"/>
      <c r="BV4" s="511" t="s">
        <v>8</v>
      </c>
      <c r="BW4" s="511" t="s">
        <v>34</v>
      </c>
      <c r="BX4" s="351"/>
      <c r="BY4" s="511" t="s">
        <v>9</v>
      </c>
      <c r="BZ4" s="511"/>
      <c r="CA4" s="511"/>
      <c r="CB4" s="511"/>
      <c r="CC4" s="511" t="s">
        <v>8</v>
      </c>
      <c r="CD4" s="511" t="s">
        <v>34</v>
      </c>
      <c r="CE4" s="351"/>
      <c r="CF4" s="511" t="s">
        <v>9</v>
      </c>
      <c r="CG4" s="511"/>
      <c r="CH4" s="511"/>
      <c r="CI4" s="511"/>
      <c r="CJ4" s="511" t="s">
        <v>8</v>
      </c>
      <c r="CK4" s="537" t="s">
        <v>34</v>
      </c>
      <c r="CL4" s="339"/>
    </row>
    <row r="5" spans="1:91" s="340" customFormat="1" ht="77.25" customHeight="1" thickBot="1" x14ac:dyDescent="0.25">
      <c r="A5" s="523"/>
      <c r="B5" s="488"/>
      <c r="C5" s="490"/>
      <c r="D5" s="490"/>
      <c r="E5" s="490"/>
      <c r="F5" s="490"/>
      <c r="G5" s="490"/>
      <c r="H5" s="344" t="s">
        <v>6</v>
      </c>
      <c r="I5" s="344" t="s">
        <v>7</v>
      </c>
      <c r="J5" s="345" t="s">
        <v>4</v>
      </c>
      <c r="K5" s="345" t="s">
        <v>5</v>
      </c>
      <c r="L5" s="490"/>
      <c r="M5" s="490"/>
      <c r="N5" s="346" t="s">
        <v>10</v>
      </c>
      <c r="O5" s="344" t="s">
        <v>12</v>
      </c>
      <c r="P5" s="344" t="s">
        <v>13</v>
      </c>
      <c r="Q5" s="344" t="s">
        <v>11</v>
      </c>
      <c r="R5" s="490"/>
      <c r="S5" s="490"/>
      <c r="T5" s="344"/>
      <c r="U5" s="347" t="s">
        <v>10</v>
      </c>
      <c r="V5" s="347" t="s">
        <v>12</v>
      </c>
      <c r="W5" s="347" t="s">
        <v>13</v>
      </c>
      <c r="X5" s="347" t="s">
        <v>11</v>
      </c>
      <c r="Y5" s="512"/>
      <c r="Z5" s="512"/>
      <c r="AA5" s="347"/>
      <c r="AB5" s="347" t="s">
        <v>10</v>
      </c>
      <c r="AC5" s="347" t="s">
        <v>12</v>
      </c>
      <c r="AD5" s="347" t="s">
        <v>13</v>
      </c>
      <c r="AE5" s="347" t="s">
        <v>11</v>
      </c>
      <c r="AF5" s="512"/>
      <c r="AG5" s="512"/>
      <c r="AH5" s="347"/>
      <c r="AI5" s="347" t="s">
        <v>10</v>
      </c>
      <c r="AJ5" s="347" t="s">
        <v>12</v>
      </c>
      <c r="AK5" s="347" t="s">
        <v>13</v>
      </c>
      <c r="AL5" s="347" t="s">
        <v>11</v>
      </c>
      <c r="AM5" s="512"/>
      <c r="AN5" s="512"/>
      <c r="AO5" s="347"/>
      <c r="AP5" s="347" t="s">
        <v>10</v>
      </c>
      <c r="AQ5" s="347" t="s">
        <v>12</v>
      </c>
      <c r="AR5" s="347" t="s">
        <v>13</v>
      </c>
      <c r="AS5" s="347" t="s">
        <v>11</v>
      </c>
      <c r="AT5" s="512"/>
      <c r="AU5" s="512"/>
      <c r="AV5" s="347"/>
      <c r="AW5" s="347" t="s">
        <v>10</v>
      </c>
      <c r="AX5" s="347" t="s">
        <v>12</v>
      </c>
      <c r="AY5" s="347" t="s">
        <v>13</v>
      </c>
      <c r="AZ5" s="347" t="s">
        <v>11</v>
      </c>
      <c r="BA5" s="512"/>
      <c r="BB5" s="512"/>
      <c r="BC5" s="347"/>
      <c r="BD5" s="347" t="s">
        <v>10</v>
      </c>
      <c r="BE5" s="347" t="s">
        <v>12</v>
      </c>
      <c r="BF5" s="347" t="s">
        <v>13</v>
      </c>
      <c r="BG5" s="347" t="s">
        <v>11</v>
      </c>
      <c r="BH5" s="512"/>
      <c r="BI5" s="512"/>
      <c r="BJ5" s="347"/>
      <c r="BK5" s="347" t="s">
        <v>10</v>
      </c>
      <c r="BL5" s="347" t="s">
        <v>12</v>
      </c>
      <c r="BM5" s="347" t="s">
        <v>13</v>
      </c>
      <c r="BN5" s="347" t="s">
        <v>11</v>
      </c>
      <c r="BO5" s="512"/>
      <c r="BP5" s="512"/>
      <c r="BQ5" s="348"/>
      <c r="BR5" s="347" t="s">
        <v>10</v>
      </c>
      <c r="BS5" s="347" t="s">
        <v>12</v>
      </c>
      <c r="BT5" s="347" t="s">
        <v>13</v>
      </c>
      <c r="BU5" s="347" t="s">
        <v>11</v>
      </c>
      <c r="BV5" s="512"/>
      <c r="BW5" s="512"/>
      <c r="BX5" s="348"/>
      <c r="BY5" s="347" t="s">
        <v>10</v>
      </c>
      <c r="BZ5" s="347" t="s">
        <v>12</v>
      </c>
      <c r="CA5" s="347" t="s">
        <v>13</v>
      </c>
      <c r="CB5" s="347" t="s">
        <v>11</v>
      </c>
      <c r="CC5" s="512"/>
      <c r="CD5" s="512"/>
      <c r="CE5" s="348"/>
      <c r="CF5" s="347" t="s">
        <v>10</v>
      </c>
      <c r="CG5" s="347" t="s">
        <v>12</v>
      </c>
      <c r="CH5" s="347" t="s">
        <v>13</v>
      </c>
      <c r="CI5" s="347" t="s">
        <v>11</v>
      </c>
      <c r="CJ5" s="512"/>
      <c r="CK5" s="538"/>
      <c r="CL5" s="339"/>
    </row>
    <row r="6" spans="1:91" ht="16.899999999999999" customHeight="1" x14ac:dyDescent="0.25">
      <c r="A6" s="533" t="s">
        <v>46</v>
      </c>
      <c r="B6" s="532"/>
      <c r="C6" s="532"/>
      <c r="D6" s="532"/>
      <c r="E6" s="532"/>
      <c r="F6" s="532"/>
      <c r="G6" s="532"/>
      <c r="H6" s="532"/>
      <c r="I6" s="532"/>
      <c r="J6" s="532"/>
      <c r="K6" s="532"/>
      <c r="L6" s="534"/>
      <c r="M6" s="176"/>
      <c r="N6" s="177"/>
      <c r="O6" s="178"/>
      <c r="P6" s="178"/>
      <c r="Q6" s="178"/>
      <c r="R6" s="178"/>
      <c r="S6" s="179"/>
      <c r="T6" s="179"/>
      <c r="U6" s="100"/>
      <c r="V6" s="91"/>
      <c r="W6" s="91"/>
      <c r="X6" s="87"/>
      <c r="Y6" s="91"/>
      <c r="Z6" s="87"/>
      <c r="AA6" s="9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91"/>
      <c r="BD6" s="341"/>
      <c r="BE6" s="341"/>
      <c r="BF6" s="341"/>
      <c r="BG6" s="341"/>
      <c r="BH6" s="341"/>
      <c r="BI6" s="341"/>
      <c r="BJ6" s="341"/>
      <c r="BK6" s="341"/>
      <c r="BL6" s="341"/>
      <c r="BM6" s="341"/>
      <c r="BN6" s="341"/>
      <c r="BO6" s="341"/>
      <c r="BP6" s="341"/>
      <c r="BQ6" s="342"/>
      <c r="BR6" s="341"/>
      <c r="BS6" s="341"/>
      <c r="BT6" s="341"/>
      <c r="BU6" s="341"/>
      <c r="BV6" s="341"/>
      <c r="BW6" s="341"/>
      <c r="BX6" s="342"/>
      <c r="BY6" s="341"/>
      <c r="BZ6" s="341"/>
      <c r="CA6" s="341"/>
      <c r="CB6" s="341"/>
      <c r="CC6" s="341"/>
      <c r="CD6" s="341"/>
      <c r="CE6" s="342"/>
      <c r="CF6" s="341"/>
      <c r="CG6" s="341"/>
      <c r="CH6" s="341"/>
      <c r="CI6" s="341"/>
      <c r="CJ6" s="341"/>
      <c r="CK6" s="341"/>
    </row>
    <row r="7" spans="1:91" ht="72" customHeight="1" x14ac:dyDescent="0.2">
      <c r="A7" s="506" t="s">
        <v>60</v>
      </c>
      <c r="B7" s="527" t="s">
        <v>331</v>
      </c>
      <c r="C7" s="506" t="s">
        <v>47</v>
      </c>
      <c r="D7" s="527" t="s">
        <v>321</v>
      </c>
      <c r="E7" s="297" t="s">
        <v>32</v>
      </c>
      <c r="F7" s="295" t="s">
        <v>479</v>
      </c>
      <c r="G7" s="295" t="s">
        <v>484</v>
      </c>
      <c r="H7" s="183">
        <v>42736</v>
      </c>
      <c r="I7" s="183">
        <v>43100</v>
      </c>
      <c r="J7" s="295" t="s">
        <v>480</v>
      </c>
      <c r="K7" s="295" t="s">
        <v>486</v>
      </c>
      <c r="L7" s="295" t="s">
        <v>322</v>
      </c>
      <c r="M7" s="295" t="s">
        <v>490</v>
      </c>
      <c r="N7" s="153"/>
      <c r="O7" s="153"/>
      <c r="P7" s="153"/>
      <c r="Q7" s="184"/>
      <c r="R7" s="206"/>
      <c r="S7" s="185" t="str">
        <f t="shared" ref="S7:S10" si="0">+IF(Q7&lt;$R$3,"NO CUMPLE META","SI CUMPLE META")</f>
        <v>NO CUMPLE META</v>
      </c>
      <c r="T7" s="186"/>
      <c r="U7" s="96"/>
      <c r="V7" s="151"/>
      <c r="W7" s="151"/>
      <c r="X7" s="97"/>
      <c r="Y7" s="206"/>
      <c r="Z7" s="98" t="str">
        <f t="shared" ref="Z7:Z10" si="1">+IF(X7&lt;$Y$3,"NO CUMPLE META","SI CUMPLE META")</f>
        <v>NO CUMPLE META</v>
      </c>
      <c r="AA7" s="102"/>
      <c r="AB7" s="96"/>
      <c r="AC7" s="151"/>
      <c r="AD7" s="151"/>
      <c r="AE7" s="97"/>
      <c r="AF7" s="206"/>
      <c r="AG7" s="98" t="str">
        <f t="shared" ref="AG7:AG10" si="2">+IF(AE7&lt;$AF$3,"NO CUMPLE META","SI CUMPLE META")</f>
        <v>NO CUMPLE META</v>
      </c>
      <c r="AH7" s="99"/>
      <c r="AI7" s="96"/>
      <c r="AJ7" s="151"/>
      <c r="AK7" s="151"/>
      <c r="AL7" s="97"/>
      <c r="AM7" s="194"/>
      <c r="AN7" s="98" t="str">
        <f t="shared" ref="AN7:AN10" si="3">+IF(AL7&lt;$AM$3,"NO CUMPLE META","SI CUMPLE META")</f>
        <v>NO CUMPLE META</v>
      </c>
      <c r="AO7" s="99"/>
      <c r="AP7" s="96"/>
      <c r="AQ7" s="153"/>
      <c r="AR7" s="153"/>
      <c r="AS7" s="184"/>
      <c r="AT7" s="195"/>
      <c r="AU7" s="98" t="str">
        <f t="shared" ref="AU7:AU10" si="4">+IF(AS7&lt;$AT$3,"NO CUMPLE META","SI CUMPLE META")</f>
        <v>NO CUMPLE META</v>
      </c>
      <c r="AV7" s="99"/>
      <c r="AW7" s="96"/>
      <c r="AX7" s="151"/>
      <c r="AY7" s="151"/>
      <c r="AZ7" s="97"/>
      <c r="BA7" s="211"/>
      <c r="BB7" s="98" t="str">
        <f t="shared" ref="BB7:BB10" si="5">+IF(AZ7&lt;$BA$3,"NO CUMPLE META","SI CUMPLE META")</f>
        <v>NO CUMPLE META</v>
      </c>
      <c r="BC7" s="102"/>
      <c r="BD7" s="96"/>
      <c r="BE7" s="151"/>
      <c r="BF7" s="151"/>
      <c r="BG7" s="97"/>
      <c r="BH7" s="211"/>
      <c r="BI7" s="98" t="str">
        <f t="shared" ref="BI7:BI10" si="6">+IF(BG7&lt;$BH$3,"NO CUMPLE META","SI CUMPLE META")</f>
        <v>NO CUMPLE META</v>
      </c>
      <c r="BJ7" s="99"/>
      <c r="BK7" s="96"/>
      <c r="BL7" s="151"/>
      <c r="BM7" s="149"/>
      <c r="BN7" s="97"/>
      <c r="BO7" s="211"/>
      <c r="BP7" s="98" t="str">
        <f t="shared" ref="BP7:BP10" si="7">+IF(BN7&lt;$BO$3,"NO CUMPLE META","SI CUMPLE META")</f>
        <v>NO CUMPLE META</v>
      </c>
      <c r="BQ7" s="99"/>
      <c r="BR7" s="96"/>
      <c r="BS7" s="151"/>
      <c r="BT7" s="151"/>
      <c r="BU7" s="97"/>
      <c r="BV7" s="266"/>
      <c r="BW7" s="98" t="str">
        <f t="shared" ref="BW7:BW10" si="8">+IF(BU7&lt;$BV$3,"NO CUMPLE META","SI CUMPLE META")</f>
        <v>NO CUMPLE META</v>
      </c>
      <c r="BX7" s="99"/>
      <c r="BY7" s="96"/>
      <c r="BZ7" s="151"/>
      <c r="CA7" s="151"/>
      <c r="CB7" s="97"/>
      <c r="CC7" s="267"/>
      <c r="CD7" s="98" t="str">
        <f t="shared" ref="CD7:CD10" si="9">+IF(CB7&lt;$CC$3,"NO CUMPLE META","SI CUMPLE META")</f>
        <v>NO CUMPLE META</v>
      </c>
      <c r="CE7" s="99"/>
      <c r="CF7" s="96"/>
      <c r="CG7" s="151"/>
      <c r="CH7" s="151"/>
      <c r="CI7" s="97"/>
      <c r="CJ7" s="150"/>
      <c r="CK7" s="98" t="str">
        <f t="shared" ref="CK7:CK10" si="10">+IF(CI7&lt;$CJ$3,"NO CUMPLE META","SI CUMPLE META")</f>
        <v>NO CUMPLE META</v>
      </c>
      <c r="CL7" s="93">
        <f t="shared" ref="CL7:CL10" si="11">+IF(CK7="NO CUMPLE META",1," ")</f>
        <v>1</v>
      </c>
    </row>
    <row r="8" spans="1:91" ht="67.5" customHeight="1" x14ac:dyDescent="0.2">
      <c r="A8" s="507"/>
      <c r="B8" s="528"/>
      <c r="C8" s="507"/>
      <c r="D8" s="528"/>
      <c r="E8" s="297" t="s">
        <v>326</v>
      </c>
      <c r="F8" s="295" t="s">
        <v>478</v>
      </c>
      <c r="G8" s="182" t="s">
        <v>485</v>
      </c>
      <c r="H8" s="183">
        <v>42736</v>
      </c>
      <c r="I8" s="183">
        <v>43099</v>
      </c>
      <c r="J8" s="295" t="s">
        <v>481</v>
      </c>
      <c r="K8" s="295" t="s">
        <v>487</v>
      </c>
      <c r="L8" s="295" t="s">
        <v>492</v>
      </c>
      <c r="M8" s="295" t="s">
        <v>491</v>
      </c>
      <c r="N8" s="153"/>
      <c r="O8" s="153"/>
      <c r="P8" s="153"/>
      <c r="Q8" s="184"/>
      <c r="R8" s="206"/>
      <c r="S8" s="185" t="str">
        <f t="shared" si="0"/>
        <v>NO CUMPLE META</v>
      </c>
      <c r="T8" s="186"/>
      <c r="U8" s="96"/>
      <c r="V8" s="151"/>
      <c r="W8" s="151"/>
      <c r="X8" s="97"/>
      <c r="Y8" s="206"/>
      <c r="Z8" s="98" t="str">
        <f t="shared" si="1"/>
        <v>NO CUMPLE META</v>
      </c>
      <c r="AA8" s="102"/>
      <c r="AB8" s="96"/>
      <c r="AC8" s="151"/>
      <c r="AD8" s="151"/>
      <c r="AE8" s="97"/>
      <c r="AF8" s="206"/>
      <c r="AG8" s="98" t="str">
        <f t="shared" si="2"/>
        <v>NO CUMPLE META</v>
      </c>
      <c r="AH8" s="99"/>
      <c r="AI8" s="96"/>
      <c r="AJ8" s="151"/>
      <c r="AK8" s="151"/>
      <c r="AL8" s="97"/>
      <c r="AM8" s="180"/>
      <c r="AN8" s="98" t="str">
        <f t="shared" si="3"/>
        <v>NO CUMPLE META</v>
      </c>
      <c r="AO8" s="99"/>
      <c r="AP8" s="96"/>
      <c r="AQ8" s="153"/>
      <c r="AR8" s="153"/>
      <c r="AS8" s="184"/>
      <c r="AT8" s="194"/>
      <c r="AU8" s="98" t="str">
        <f t="shared" si="4"/>
        <v>NO CUMPLE META</v>
      </c>
      <c r="AV8" s="99"/>
      <c r="AW8" s="96"/>
      <c r="AX8" s="151"/>
      <c r="AY8" s="151"/>
      <c r="AZ8" s="97"/>
      <c r="BA8" s="210"/>
      <c r="BB8" s="98" t="str">
        <f t="shared" si="5"/>
        <v>NO CUMPLE META</v>
      </c>
      <c r="BC8" s="102"/>
      <c r="BD8" s="96"/>
      <c r="BE8" s="151"/>
      <c r="BF8" s="151"/>
      <c r="BG8" s="97"/>
      <c r="BH8" s="210"/>
      <c r="BI8" s="98" t="str">
        <f t="shared" si="6"/>
        <v>NO CUMPLE META</v>
      </c>
      <c r="BJ8" s="99"/>
      <c r="BK8" s="96"/>
      <c r="BL8" s="151"/>
      <c r="BM8" s="149"/>
      <c r="BN8" s="97"/>
      <c r="BO8" s="210"/>
      <c r="BP8" s="98" t="str">
        <f t="shared" si="7"/>
        <v>NO CUMPLE META</v>
      </c>
      <c r="BQ8" s="99"/>
      <c r="BR8" s="96"/>
      <c r="BS8" s="151"/>
      <c r="BT8" s="151"/>
      <c r="BU8" s="97"/>
      <c r="BV8" s="265"/>
      <c r="BW8" s="98" t="str">
        <f t="shared" si="8"/>
        <v>NO CUMPLE META</v>
      </c>
      <c r="BX8" s="99"/>
      <c r="BY8" s="96"/>
      <c r="BZ8" s="151"/>
      <c r="CA8" s="151"/>
      <c r="CB8" s="97"/>
      <c r="CC8" s="268"/>
      <c r="CD8" s="98" t="str">
        <f t="shared" si="9"/>
        <v>NO CUMPLE META</v>
      </c>
      <c r="CE8" s="99"/>
      <c r="CF8" s="96"/>
      <c r="CG8" s="151"/>
      <c r="CH8" s="151"/>
      <c r="CI8" s="97"/>
      <c r="CJ8" s="150"/>
      <c r="CK8" s="98" t="str">
        <f t="shared" si="10"/>
        <v>NO CUMPLE META</v>
      </c>
      <c r="CL8" s="93">
        <f t="shared" si="11"/>
        <v>1</v>
      </c>
      <c r="CM8" s="74" t="s">
        <v>59</v>
      </c>
    </row>
    <row r="9" spans="1:91" ht="87.75" customHeight="1" x14ac:dyDescent="0.2">
      <c r="A9" s="508"/>
      <c r="B9" s="529"/>
      <c r="C9" s="508"/>
      <c r="D9" s="529"/>
      <c r="E9" s="297" t="s">
        <v>327</v>
      </c>
      <c r="F9" s="295" t="s">
        <v>477</v>
      </c>
      <c r="G9" s="295" t="s">
        <v>324</v>
      </c>
      <c r="H9" s="183">
        <v>42736</v>
      </c>
      <c r="I9" s="183">
        <v>43100</v>
      </c>
      <c r="J9" s="295" t="s">
        <v>482</v>
      </c>
      <c r="K9" s="295" t="s">
        <v>488</v>
      </c>
      <c r="L9" s="295" t="s">
        <v>325</v>
      </c>
      <c r="M9" s="295" t="s">
        <v>489</v>
      </c>
      <c r="N9" s="187"/>
      <c r="O9" s="153"/>
      <c r="P9" s="153"/>
      <c r="Q9" s="184"/>
      <c r="R9" s="188"/>
      <c r="S9" s="185" t="str">
        <f t="shared" si="0"/>
        <v>NO CUMPLE META</v>
      </c>
      <c r="T9" s="186"/>
      <c r="U9" s="96"/>
      <c r="V9" s="151"/>
      <c r="W9" s="151"/>
      <c r="X9" s="97"/>
      <c r="Y9" s="174"/>
      <c r="Z9" s="98" t="str">
        <f t="shared" si="1"/>
        <v>NO CUMPLE META</v>
      </c>
      <c r="AA9" s="102"/>
      <c r="AB9" s="96"/>
      <c r="AC9" s="151"/>
      <c r="AD9" s="151"/>
      <c r="AE9" s="97"/>
      <c r="AF9" s="207"/>
      <c r="AG9" s="98" t="str">
        <f t="shared" si="2"/>
        <v>NO CUMPLE META</v>
      </c>
      <c r="AH9" s="99"/>
      <c r="AI9" s="96"/>
      <c r="AJ9" s="151"/>
      <c r="AK9" s="151"/>
      <c r="AL9" s="97"/>
      <c r="AM9" s="181"/>
      <c r="AN9" s="98" t="str">
        <f t="shared" si="3"/>
        <v>NO CUMPLE META</v>
      </c>
      <c r="AO9" s="99"/>
      <c r="AP9" s="96"/>
      <c r="AQ9" s="151"/>
      <c r="AR9" s="151"/>
      <c r="AS9" s="97"/>
      <c r="AT9" s="193"/>
      <c r="AU9" s="98" t="str">
        <f t="shared" si="4"/>
        <v>NO CUMPLE META</v>
      </c>
      <c r="AV9" s="99"/>
      <c r="AW9" s="96"/>
      <c r="AX9" s="151"/>
      <c r="AY9" s="151"/>
      <c r="AZ9" s="97"/>
      <c r="BA9" s="153"/>
      <c r="BB9" s="98" t="str">
        <f t="shared" si="5"/>
        <v>NO CUMPLE META</v>
      </c>
      <c r="BC9" s="102"/>
      <c r="BD9" s="96"/>
      <c r="BE9" s="151"/>
      <c r="BF9" s="151"/>
      <c r="BG9" s="97"/>
      <c r="BH9" s="201"/>
      <c r="BI9" s="98" t="str">
        <f t="shared" si="6"/>
        <v>NO CUMPLE META</v>
      </c>
      <c r="BJ9" s="99"/>
      <c r="BK9" s="96"/>
      <c r="BL9" s="151"/>
      <c r="BM9" s="149"/>
      <c r="BN9" s="97"/>
      <c r="BO9" s="201"/>
      <c r="BP9" s="98" t="str">
        <f t="shared" si="7"/>
        <v>NO CUMPLE META</v>
      </c>
      <c r="BQ9" s="99"/>
      <c r="BR9" s="96"/>
      <c r="BS9" s="151"/>
      <c r="BT9" s="151"/>
      <c r="BU9" s="97"/>
      <c r="BV9" s="205"/>
      <c r="BW9" s="98" t="str">
        <f t="shared" si="8"/>
        <v>NO CUMPLE META</v>
      </c>
      <c r="BX9" s="99"/>
      <c r="BY9" s="96"/>
      <c r="BZ9" s="151"/>
      <c r="CA9" s="151"/>
      <c r="CB9" s="97"/>
      <c r="CC9" s="153"/>
      <c r="CD9" s="98" t="str">
        <f t="shared" si="9"/>
        <v>NO CUMPLE META</v>
      </c>
      <c r="CE9" s="99"/>
      <c r="CF9" s="96"/>
      <c r="CG9" s="151"/>
      <c r="CH9" s="151"/>
      <c r="CI9" s="97"/>
      <c r="CJ9" s="291"/>
      <c r="CK9" s="98" t="str">
        <f t="shared" si="10"/>
        <v>NO CUMPLE META</v>
      </c>
      <c r="CL9" s="93">
        <f t="shared" si="11"/>
        <v>1</v>
      </c>
    </row>
    <row r="10" spans="1:91" ht="144" customHeight="1" x14ac:dyDescent="0.2">
      <c r="A10" s="506">
        <v>3.2</v>
      </c>
      <c r="B10" s="504" t="s">
        <v>328</v>
      </c>
      <c r="C10" s="506" t="s">
        <v>329</v>
      </c>
      <c r="D10" s="504" t="s">
        <v>332</v>
      </c>
      <c r="E10" s="181" t="s">
        <v>330</v>
      </c>
      <c r="F10" s="295" t="s">
        <v>476</v>
      </c>
      <c r="G10" s="334">
        <v>0.8</v>
      </c>
      <c r="H10" s="183">
        <v>42736</v>
      </c>
      <c r="I10" s="183">
        <v>43099</v>
      </c>
      <c r="J10" s="295" t="s">
        <v>483</v>
      </c>
      <c r="K10" s="295" t="s">
        <v>333</v>
      </c>
      <c r="L10" s="295" t="s">
        <v>334</v>
      </c>
      <c r="M10" s="295" t="s">
        <v>323</v>
      </c>
      <c r="N10" s="153"/>
      <c r="O10" s="153"/>
      <c r="P10" s="153"/>
      <c r="Q10" s="184"/>
      <c r="R10" s="188"/>
      <c r="S10" s="185" t="str">
        <f t="shared" si="0"/>
        <v>NO CUMPLE META</v>
      </c>
      <c r="T10" s="186"/>
      <c r="U10" s="96"/>
      <c r="V10" s="151"/>
      <c r="W10" s="151"/>
      <c r="X10" s="97"/>
      <c r="Y10" s="206"/>
      <c r="Z10" s="98" t="str">
        <f t="shared" si="1"/>
        <v>NO CUMPLE META</v>
      </c>
      <c r="AA10" s="102"/>
      <c r="AB10" s="96"/>
      <c r="AC10" s="151"/>
      <c r="AD10" s="151"/>
      <c r="AE10" s="97"/>
      <c r="AF10" s="206"/>
      <c r="AG10" s="98" t="str">
        <f t="shared" si="2"/>
        <v>NO CUMPLE META</v>
      </c>
      <c r="AH10" s="99"/>
      <c r="AI10" s="96"/>
      <c r="AJ10" s="151"/>
      <c r="AK10" s="151"/>
      <c r="AL10" s="97"/>
      <c r="AM10" s="180"/>
      <c r="AN10" s="98" t="str">
        <f t="shared" si="3"/>
        <v>NO CUMPLE META</v>
      </c>
      <c r="AO10" s="99"/>
      <c r="AP10" s="96"/>
      <c r="AQ10" s="151"/>
      <c r="AR10" s="151"/>
      <c r="AS10" s="97"/>
      <c r="AT10" s="194"/>
      <c r="AU10" s="98" t="str">
        <f t="shared" si="4"/>
        <v>NO CUMPLE META</v>
      </c>
      <c r="AV10" s="99"/>
      <c r="AW10" s="96"/>
      <c r="AX10" s="151"/>
      <c r="AY10" s="151"/>
      <c r="AZ10" s="97"/>
      <c r="BA10" s="153"/>
      <c r="BB10" s="98" t="str">
        <f t="shared" si="5"/>
        <v>NO CUMPLE META</v>
      </c>
      <c r="BC10" s="102"/>
      <c r="BD10" s="96"/>
      <c r="BE10" s="151"/>
      <c r="BF10" s="151"/>
      <c r="BG10" s="97"/>
      <c r="BH10" s="153"/>
      <c r="BI10" s="98" t="str">
        <f t="shared" si="6"/>
        <v>NO CUMPLE META</v>
      </c>
      <c r="BJ10" s="99"/>
      <c r="BK10" s="96"/>
      <c r="BL10" s="151"/>
      <c r="BM10" s="149"/>
      <c r="BN10" s="97"/>
      <c r="BO10" s="210"/>
      <c r="BP10" s="98" t="str">
        <f t="shared" si="7"/>
        <v>NO CUMPLE META</v>
      </c>
      <c r="BQ10" s="99"/>
      <c r="BR10" s="96"/>
      <c r="BS10" s="151"/>
      <c r="BT10" s="151"/>
      <c r="BU10" s="97"/>
      <c r="BV10" s="201"/>
      <c r="BW10" s="98" t="str">
        <f t="shared" si="8"/>
        <v>NO CUMPLE META</v>
      </c>
      <c r="BX10" s="99"/>
      <c r="BY10" s="96"/>
      <c r="BZ10" s="151"/>
      <c r="CA10" s="151"/>
      <c r="CB10" s="97"/>
      <c r="CC10" s="153"/>
      <c r="CD10" s="98" t="str">
        <f t="shared" si="9"/>
        <v>NO CUMPLE META</v>
      </c>
      <c r="CE10" s="99"/>
      <c r="CF10" s="96"/>
      <c r="CG10" s="151"/>
      <c r="CH10" s="151"/>
      <c r="CI10" s="97"/>
      <c r="CJ10" s="150"/>
      <c r="CK10" s="98" t="str">
        <f t="shared" si="10"/>
        <v>NO CUMPLE META</v>
      </c>
      <c r="CL10" s="93">
        <f t="shared" si="11"/>
        <v>1</v>
      </c>
    </row>
    <row r="11" spans="1:91" s="75" customFormat="1" ht="82.5" customHeight="1" x14ac:dyDescent="0.2">
      <c r="A11" s="508"/>
      <c r="B11" s="509"/>
      <c r="C11" s="508"/>
      <c r="D11" s="509"/>
      <c r="E11" s="297" t="s">
        <v>338</v>
      </c>
      <c r="F11" s="295" t="s">
        <v>475</v>
      </c>
      <c r="G11" s="334">
        <v>1</v>
      </c>
      <c r="H11" s="183">
        <v>42736</v>
      </c>
      <c r="I11" s="183">
        <v>43100</v>
      </c>
      <c r="J11" s="295" t="s">
        <v>335</v>
      </c>
      <c r="K11" s="295" t="s">
        <v>336</v>
      </c>
      <c r="L11" s="295" t="s">
        <v>61</v>
      </c>
      <c r="M11" s="295" t="s">
        <v>337</v>
      </c>
      <c r="N11" s="153"/>
      <c r="O11" s="153"/>
      <c r="P11" s="153"/>
      <c r="Q11" s="184"/>
      <c r="R11" s="188"/>
      <c r="S11" s="185" t="str">
        <f t="shared" ref="S11" si="12">+IF(Q11&lt;$R$3,"NO CUMPLE META","SI CUMPLE META")</f>
        <v>NO CUMPLE META</v>
      </c>
      <c r="T11" s="186"/>
      <c r="U11" s="96"/>
      <c r="V11" s="151"/>
      <c r="W11" s="151"/>
      <c r="X11" s="97"/>
      <c r="Y11" s="207"/>
      <c r="Z11" s="98" t="str">
        <f t="shared" ref="Z11" si="13">+IF(X11&lt;$Y$3,"NO CUMPLE META","SI CUMPLE META")</f>
        <v>NO CUMPLE META</v>
      </c>
      <c r="AA11" s="102"/>
      <c r="AB11" s="96"/>
      <c r="AC11" s="151"/>
      <c r="AD11" s="151"/>
      <c r="AE11" s="97"/>
      <c r="AF11" s="207"/>
      <c r="AG11" s="98" t="str">
        <f t="shared" ref="AG11" si="14">+IF(AE11&lt;$AF$3,"NO CUMPLE META","SI CUMPLE META")</f>
        <v>NO CUMPLE META</v>
      </c>
      <c r="AH11" s="99"/>
      <c r="AI11" s="96"/>
      <c r="AJ11" s="151"/>
      <c r="AK11" s="151"/>
      <c r="AL11" s="97"/>
      <c r="AM11" s="181"/>
      <c r="AN11" s="98" t="str">
        <f t="shared" ref="AN11" si="15">+IF(AL11&lt;$AM$3,"NO CUMPLE META","SI CUMPLE META")</f>
        <v>NO CUMPLE META</v>
      </c>
      <c r="AO11" s="99"/>
      <c r="AP11" s="96"/>
      <c r="AQ11" s="151"/>
      <c r="AR11" s="151"/>
      <c r="AS11" s="97"/>
      <c r="AT11" s="193"/>
      <c r="AU11" s="98" t="str">
        <f t="shared" ref="AU11" si="16">+IF(AS11&lt;$AT$3,"NO CUMPLE META","SI CUMPLE META")</f>
        <v>NO CUMPLE META</v>
      </c>
      <c r="AV11" s="99"/>
      <c r="AW11" s="96"/>
      <c r="AX11" s="151"/>
      <c r="AY11" s="151"/>
      <c r="AZ11" s="97"/>
      <c r="BA11" s="153"/>
      <c r="BB11" s="98" t="str">
        <f t="shared" ref="BB11" si="17">+IF(AZ11&lt;$BA$3,"NO CUMPLE META","SI CUMPLE META")</f>
        <v>NO CUMPLE META</v>
      </c>
      <c r="BC11" s="102"/>
      <c r="BD11" s="96"/>
      <c r="BE11" s="151"/>
      <c r="BF11" s="151"/>
      <c r="BG11" s="97"/>
      <c r="BH11" s="201"/>
      <c r="BI11" s="98" t="str">
        <f t="shared" ref="BI11" si="18">+IF(BG11&lt;$BH$3,"NO CUMPLE META","SI CUMPLE META")</f>
        <v>NO CUMPLE META</v>
      </c>
      <c r="BJ11" s="99"/>
      <c r="BK11" s="96"/>
      <c r="BL11" s="151"/>
      <c r="BM11" s="149"/>
      <c r="BN11" s="97"/>
      <c r="BO11" s="201"/>
      <c r="BP11" s="98" t="str">
        <f t="shared" ref="BP11" si="19">+IF(BN11&lt;$BO$3,"NO CUMPLE META","SI CUMPLE META")</f>
        <v>NO CUMPLE META</v>
      </c>
      <c r="BQ11" s="99"/>
      <c r="BR11" s="96"/>
      <c r="BS11" s="151"/>
      <c r="BT11" s="151"/>
      <c r="BU11" s="97"/>
      <c r="BV11" s="201"/>
      <c r="BW11" s="98" t="str">
        <f t="shared" ref="BW11" si="20">+IF(BU11&lt;$BV$3,"NO CUMPLE META","SI CUMPLE META")</f>
        <v>NO CUMPLE META</v>
      </c>
      <c r="BX11" s="99"/>
      <c r="BY11" s="96"/>
      <c r="BZ11" s="151"/>
      <c r="CA11" s="151"/>
      <c r="CB11" s="97"/>
      <c r="CC11" s="201"/>
      <c r="CD11" s="98" t="str">
        <f t="shared" ref="CD11" si="21">+IF(CB11&lt;$CC$3,"NO CUMPLE META","SI CUMPLE META")</f>
        <v>NO CUMPLE META</v>
      </c>
      <c r="CE11" s="99"/>
      <c r="CF11" s="96"/>
      <c r="CG11" s="151"/>
      <c r="CH11" s="151"/>
      <c r="CI11" s="97"/>
      <c r="CJ11" s="150"/>
      <c r="CK11" s="98" t="str">
        <f t="shared" ref="CK11" si="22">+IF(CI11&lt;$CJ$3,"NO CUMPLE META","SI CUMPLE META")</f>
        <v>NO CUMPLE META</v>
      </c>
      <c r="CL11" s="93">
        <f t="shared" ref="CL11" si="23">+IF(CK11="NO CUMPLE META",1," ")</f>
        <v>1</v>
      </c>
    </row>
    <row r="12" spans="1:91" ht="86.25" customHeight="1" x14ac:dyDescent="0.2">
      <c r="A12" s="506">
        <v>3.3</v>
      </c>
      <c r="B12" s="504" t="s">
        <v>339</v>
      </c>
      <c r="C12" s="506"/>
      <c r="D12" s="504" t="s">
        <v>341</v>
      </c>
      <c r="E12" s="295"/>
      <c r="F12" s="295" t="s">
        <v>474</v>
      </c>
      <c r="G12" s="334">
        <v>0.8</v>
      </c>
      <c r="H12" s="183">
        <v>42736</v>
      </c>
      <c r="I12" s="183">
        <v>43100</v>
      </c>
      <c r="J12" s="295" t="s">
        <v>342</v>
      </c>
      <c r="K12" s="295" t="s">
        <v>343</v>
      </c>
      <c r="L12" s="295" t="s">
        <v>344</v>
      </c>
      <c r="M12" s="295" t="s">
        <v>345</v>
      </c>
      <c r="N12" s="189"/>
      <c r="O12" s="153"/>
      <c r="P12" s="153"/>
      <c r="Q12" s="184"/>
      <c r="R12" s="190"/>
      <c r="S12" s="185" t="str">
        <f t="shared" ref="S12:S22" si="24">+IF(Q12&lt;$R$3,"NO CUMPLE META","SI CUMPLE META")</f>
        <v>NO CUMPLE META</v>
      </c>
      <c r="T12" s="186"/>
      <c r="U12" s="96"/>
      <c r="V12" s="151"/>
      <c r="W12" s="151"/>
      <c r="X12" s="97"/>
      <c r="Y12" s="190"/>
      <c r="Z12" s="98" t="str">
        <f t="shared" ref="Z12:Z22" si="25">+IF(X12&lt;$Y$3,"NO CUMPLE META","SI CUMPLE META")</f>
        <v>NO CUMPLE META</v>
      </c>
      <c r="AA12" s="102"/>
      <c r="AB12" s="96"/>
      <c r="AC12" s="151"/>
      <c r="AD12" s="151"/>
      <c r="AE12" s="97"/>
      <c r="AF12" s="206"/>
      <c r="AG12" s="98" t="str">
        <f t="shared" ref="AG12:AG22" si="26">+IF(AE12&lt;$AF$3,"NO CUMPLE META","SI CUMPLE META")</f>
        <v>NO CUMPLE META</v>
      </c>
      <c r="AH12" s="99"/>
      <c r="AI12" s="96"/>
      <c r="AJ12" s="151"/>
      <c r="AK12" s="151"/>
      <c r="AL12" s="97"/>
      <c r="AM12" s="180"/>
      <c r="AN12" s="98" t="str">
        <f t="shared" ref="AN12:AN22" si="27">+IF(AL12&lt;$AM$3,"NO CUMPLE META","SI CUMPLE META")</f>
        <v>NO CUMPLE META</v>
      </c>
      <c r="AO12" s="99"/>
      <c r="AP12" s="96"/>
      <c r="AQ12" s="151"/>
      <c r="AR12" s="151"/>
      <c r="AS12" s="97"/>
      <c r="AT12" s="194"/>
      <c r="AU12" s="98" t="str">
        <f t="shared" ref="AU12:AU22" si="28">+IF(AS12&lt;$AT$3,"NO CUMPLE META","SI CUMPLE META")</f>
        <v>NO CUMPLE META</v>
      </c>
      <c r="AV12" s="99"/>
      <c r="AW12" s="96"/>
      <c r="AX12" s="151"/>
      <c r="AY12" s="151"/>
      <c r="AZ12" s="97"/>
      <c r="BA12" s="210"/>
      <c r="BB12" s="98" t="str">
        <f t="shared" ref="BB12:BB22" si="29">+IF(AZ12&lt;$BA$3,"NO CUMPLE META","SI CUMPLE META")</f>
        <v>NO CUMPLE META</v>
      </c>
      <c r="BC12" s="102"/>
      <c r="BD12" s="96"/>
      <c r="BE12" s="151"/>
      <c r="BF12" s="151"/>
      <c r="BG12" s="97"/>
      <c r="BH12" s="201"/>
      <c r="BI12" s="98" t="str">
        <f t="shared" ref="BI12:BI22" si="30">+IF(BG12&lt;$BH$3,"NO CUMPLE META","SI CUMPLE META")</f>
        <v>NO CUMPLE META</v>
      </c>
      <c r="BJ12" s="99"/>
      <c r="BK12" s="96"/>
      <c r="BL12" s="151"/>
      <c r="BM12" s="149"/>
      <c r="BN12" s="97"/>
      <c r="BO12" s="201"/>
      <c r="BP12" s="98" t="str">
        <f t="shared" ref="BP12:BP22" si="31">+IF(BN12&lt;$BO$3,"NO CUMPLE META","SI CUMPLE META")</f>
        <v>NO CUMPLE META</v>
      </c>
      <c r="BQ12" s="99"/>
      <c r="BR12" s="96"/>
      <c r="BS12" s="151"/>
      <c r="BT12" s="151"/>
      <c r="BU12" s="97"/>
      <c r="BV12" s="201"/>
      <c r="BW12" s="98" t="str">
        <f t="shared" ref="BW12:BW22" si="32">+IF(BU12&lt;$BV$3,"NO CUMPLE META","SI CUMPLE META")</f>
        <v>NO CUMPLE META</v>
      </c>
      <c r="BX12" s="99"/>
      <c r="BY12" s="96"/>
      <c r="BZ12" s="151"/>
      <c r="CA12" s="151"/>
      <c r="CB12" s="97"/>
      <c r="CC12" s="201"/>
      <c r="CD12" s="98" t="str">
        <f t="shared" ref="CD12:CD22" si="33">+IF(CB12&lt;$CC$3,"NO CUMPLE META","SI CUMPLE META")</f>
        <v>NO CUMPLE META</v>
      </c>
      <c r="CE12" s="99"/>
      <c r="CF12" s="96"/>
      <c r="CG12" s="151"/>
      <c r="CH12" s="151"/>
      <c r="CI12" s="97"/>
      <c r="CJ12" s="150"/>
      <c r="CK12" s="98" t="str">
        <f t="shared" ref="CK12:CK22" si="34">+IF(CI12&lt;$CJ$3,"NO CUMPLE META","SI CUMPLE META")</f>
        <v>NO CUMPLE META</v>
      </c>
      <c r="CL12" s="93">
        <f t="shared" ref="CL12:CL22" si="35">+IF(CK12="NO CUMPLE META",1," ")</f>
        <v>1</v>
      </c>
    </row>
    <row r="13" spans="1:91" ht="96.75" customHeight="1" x14ac:dyDescent="0.2">
      <c r="A13" s="508"/>
      <c r="B13" s="509"/>
      <c r="C13" s="508"/>
      <c r="D13" s="509"/>
      <c r="E13" s="181"/>
      <c r="F13" s="295" t="s">
        <v>473</v>
      </c>
      <c r="G13" s="297">
        <v>1</v>
      </c>
      <c r="H13" s="183">
        <v>42736</v>
      </c>
      <c r="I13" s="183">
        <v>43100</v>
      </c>
      <c r="J13" s="295" t="s">
        <v>346</v>
      </c>
      <c r="K13" s="295" t="s">
        <v>347</v>
      </c>
      <c r="L13" s="295" t="s">
        <v>348</v>
      </c>
      <c r="M13" s="295" t="s">
        <v>349</v>
      </c>
      <c r="N13" s="153"/>
      <c r="O13" s="153"/>
      <c r="P13" s="153"/>
      <c r="Q13" s="184"/>
      <c r="R13" s="190"/>
      <c r="S13" s="185" t="str">
        <f t="shared" si="24"/>
        <v>NO CUMPLE META</v>
      </c>
      <c r="T13" s="186"/>
      <c r="U13" s="96"/>
      <c r="V13" s="151"/>
      <c r="W13" s="151"/>
      <c r="X13" s="97"/>
      <c r="Y13" s="190"/>
      <c r="Z13" s="98" t="str">
        <f t="shared" si="25"/>
        <v>NO CUMPLE META</v>
      </c>
      <c r="AA13" s="102"/>
      <c r="AB13" s="209"/>
      <c r="AC13" s="151"/>
      <c r="AD13" s="151"/>
      <c r="AE13" s="97"/>
      <c r="AF13" s="206"/>
      <c r="AG13" s="98" t="str">
        <f t="shared" si="26"/>
        <v>NO CUMPLE META</v>
      </c>
      <c r="AH13" s="99"/>
      <c r="AI13" s="96"/>
      <c r="AJ13" s="151"/>
      <c r="AK13" s="151"/>
      <c r="AL13" s="97"/>
      <c r="AM13" s="180"/>
      <c r="AN13" s="98" t="str">
        <f t="shared" si="27"/>
        <v>NO CUMPLE META</v>
      </c>
      <c r="AO13" s="99"/>
      <c r="AP13" s="96"/>
      <c r="AQ13" s="151"/>
      <c r="AR13" s="151"/>
      <c r="AS13" s="97"/>
      <c r="AT13" s="194"/>
      <c r="AU13" s="98" t="str">
        <f t="shared" si="28"/>
        <v>NO CUMPLE META</v>
      </c>
      <c r="AV13" s="99"/>
      <c r="AW13" s="96"/>
      <c r="AX13" s="151"/>
      <c r="AY13" s="151"/>
      <c r="AZ13" s="97"/>
      <c r="BA13" s="210"/>
      <c r="BB13" s="98" t="str">
        <f t="shared" si="29"/>
        <v>NO CUMPLE META</v>
      </c>
      <c r="BC13" s="102"/>
      <c r="BD13" s="96"/>
      <c r="BE13" s="151"/>
      <c r="BF13" s="151"/>
      <c r="BG13" s="97"/>
      <c r="BH13" s="201"/>
      <c r="BI13" s="98" t="str">
        <f t="shared" si="30"/>
        <v>NO CUMPLE META</v>
      </c>
      <c r="BJ13" s="99"/>
      <c r="BK13" s="96"/>
      <c r="BL13" s="151"/>
      <c r="BM13" s="149"/>
      <c r="BN13" s="97"/>
      <c r="BO13" s="212"/>
      <c r="BP13" s="98" t="str">
        <f t="shared" si="31"/>
        <v>NO CUMPLE META</v>
      </c>
      <c r="BQ13" s="99"/>
      <c r="BR13" s="96"/>
      <c r="BS13" s="151"/>
      <c r="BT13" s="151"/>
      <c r="BU13" s="97"/>
      <c r="BV13" s="268"/>
      <c r="BW13" s="98" t="str">
        <f t="shared" si="32"/>
        <v>NO CUMPLE META</v>
      </c>
      <c r="BX13" s="99"/>
      <c r="BY13" s="96"/>
      <c r="BZ13" s="151"/>
      <c r="CA13" s="151"/>
      <c r="CB13" s="97"/>
      <c r="CC13" s="268"/>
      <c r="CD13" s="98" t="str">
        <f t="shared" si="33"/>
        <v>NO CUMPLE META</v>
      </c>
      <c r="CE13" s="99"/>
      <c r="CF13" s="96"/>
      <c r="CG13" s="151"/>
      <c r="CH13" s="151"/>
      <c r="CI13" s="97"/>
      <c r="CJ13" s="150"/>
      <c r="CK13" s="98" t="str">
        <f t="shared" si="34"/>
        <v>NO CUMPLE META</v>
      </c>
      <c r="CL13" s="93">
        <f t="shared" si="35"/>
        <v>1</v>
      </c>
    </row>
    <row r="14" spans="1:91" ht="80.25" customHeight="1" x14ac:dyDescent="0.2">
      <c r="A14" s="506">
        <v>3.4</v>
      </c>
      <c r="B14" s="504" t="s">
        <v>350</v>
      </c>
      <c r="C14" s="181" t="s">
        <v>351</v>
      </c>
      <c r="D14" s="295" t="s">
        <v>471</v>
      </c>
      <c r="E14" s="297" t="s">
        <v>370</v>
      </c>
      <c r="F14" s="295" t="s">
        <v>352</v>
      </c>
      <c r="G14" s="334">
        <v>1</v>
      </c>
      <c r="H14" s="183">
        <v>42736</v>
      </c>
      <c r="I14" s="183">
        <v>43100</v>
      </c>
      <c r="J14" s="295" t="s">
        <v>353</v>
      </c>
      <c r="K14" s="295" t="s">
        <v>354</v>
      </c>
      <c r="L14" s="295" t="s">
        <v>355</v>
      </c>
      <c r="M14" s="295" t="s">
        <v>356</v>
      </c>
      <c r="N14" s="153"/>
      <c r="O14" s="153"/>
      <c r="P14" s="153"/>
      <c r="Q14" s="184"/>
      <c r="R14" s="190"/>
      <c r="S14" s="185" t="str">
        <f t="shared" si="24"/>
        <v>NO CUMPLE META</v>
      </c>
      <c r="T14" s="186"/>
      <c r="U14" s="96"/>
      <c r="V14" s="151"/>
      <c r="W14" s="151"/>
      <c r="X14" s="97"/>
      <c r="Y14" s="190"/>
      <c r="Z14" s="98" t="str">
        <f t="shared" si="25"/>
        <v>NO CUMPLE META</v>
      </c>
      <c r="AA14" s="102"/>
      <c r="AB14" s="96"/>
      <c r="AC14" s="151"/>
      <c r="AD14" s="151"/>
      <c r="AE14" s="97"/>
      <c r="AF14" s="206"/>
      <c r="AG14" s="98" t="str">
        <f t="shared" si="26"/>
        <v>NO CUMPLE META</v>
      </c>
      <c r="AH14" s="99"/>
      <c r="AI14" s="96"/>
      <c r="AJ14" s="151"/>
      <c r="AK14" s="151"/>
      <c r="AL14" s="97"/>
      <c r="AM14" s="194"/>
      <c r="AN14" s="98" t="str">
        <f t="shared" si="27"/>
        <v>NO CUMPLE META</v>
      </c>
      <c r="AO14" s="99"/>
      <c r="AP14" s="96"/>
      <c r="AQ14" s="151"/>
      <c r="AR14" s="151"/>
      <c r="AS14" s="97"/>
      <c r="AT14" s="194"/>
      <c r="AU14" s="98" t="str">
        <f t="shared" si="28"/>
        <v>NO CUMPLE META</v>
      </c>
      <c r="AV14" s="99"/>
      <c r="AW14" s="96"/>
      <c r="AX14" s="151"/>
      <c r="AY14" s="151"/>
      <c r="AZ14" s="97"/>
      <c r="BA14" s="210"/>
      <c r="BB14" s="98" t="str">
        <f t="shared" si="29"/>
        <v>NO CUMPLE META</v>
      </c>
      <c r="BC14" s="102"/>
      <c r="BD14" s="96"/>
      <c r="BE14" s="151"/>
      <c r="BF14" s="151"/>
      <c r="BG14" s="97"/>
      <c r="BH14" s="210"/>
      <c r="BI14" s="98" t="str">
        <f t="shared" si="30"/>
        <v>NO CUMPLE META</v>
      </c>
      <c r="BJ14" s="99"/>
      <c r="BK14" s="96"/>
      <c r="BL14" s="151"/>
      <c r="BM14" s="149"/>
      <c r="BN14" s="97"/>
      <c r="BO14" s="210"/>
      <c r="BP14" s="98" t="str">
        <f t="shared" si="31"/>
        <v>NO CUMPLE META</v>
      </c>
      <c r="BQ14" s="99"/>
      <c r="BR14" s="96"/>
      <c r="BS14" s="151"/>
      <c r="BT14" s="151"/>
      <c r="BU14" s="97"/>
      <c r="BV14" s="265"/>
      <c r="BW14" s="98" t="str">
        <f t="shared" si="32"/>
        <v>NO CUMPLE META</v>
      </c>
      <c r="BX14" s="99"/>
      <c r="BY14" s="96"/>
      <c r="BZ14" s="151"/>
      <c r="CA14" s="151"/>
      <c r="CB14" s="97"/>
      <c r="CC14" s="268"/>
      <c r="CD14" s="98" t="str">
        <f t="shared" si="33"/>
        <v>NO CUMPLE META</v>
      </c>
      <c r="CE14" s="99"/>
      <c r="CF14" s="96"/>
      <c r="CG14" s="151"/>
      <c r="CH14" s="151"/>
      <c r="CI14" s="97"/>
      <c r="CJ14" s="150"/>
      <c r="CK14" s="98" t="str">
        <f t="shared" si="34"/>
        <v>NO CUMPLE META</v>
      </c>
      <c r="CL14" s="93">
        <f t="shared" si="35"/>
        <v>1</v>
      </c>
    </row>
    <row r="15" spans="1:91" ht="84.75" customHeight="1" x14ac:dyDescent="0.2">
      <c r="A15" s="507"/>
      <c r="B15" s="505"/>
      <c r="C15" s="297" t="s">
        <v>367</v>
      </c>
      <c r="D15" s="295" t="s">
        <v>472</v>
      </c>
      <c r="E15" s="297" t="s">
        <v>371</v>
      </c>
      <c r="F15" s="295" t="s">
        <v>357</v>
      </c>
      <c r="G15" s="334">
        <v>0.9</v>
      </c>
      <c r="H15" s="183">
        <v>42736</v>
      </c>
      <c r="I15" s="183">
        <v>43100</v>
      </c>
      <c r="J15" s="295" t="s">
        <v>358</v>
      </c>
      <c r="K15" s="295" t="s">
        <v>359</v>
      </c>
      <c r="L15" s="295" t="s">
        <v>360</v>
      </c>
      <c r="M15" s="295" t="s">
        <v>493</v>
      </c>
      <c r="N15" s="153"/>
      <c r="O15" s="153"/>
      <c r="P15" s="153"/>
      <c r="Q15" s="184"/>
      <c r="R15" s="190"/>
      <c r="S15" s="185" t="str">
        <f t="shared" si="24"/>
        <v>NO CUMPLE META</v>
      </c>
      <c r="T15" s="186"/>
      <c r="U15" s="175"/>
      <c r="V15" s="153"/>
      <c r="W15" s="153"/>
      <c r="X15" s="184"/>
      <c r="Y15" s="190"/>
      <c r="Z15" s="98" t="str">
        <f t="shared" si="25"/>
        <v>NO CUMPLE META</v>
      </c>
      <c r="AA15" s="102"/>
      <c r="AB15" s="96"/>
      <c r="AC15" s="153"/>
      <c r="AD15" s="153"/>
      <c r="AE15" s="184"/>
      <c r="AF15" s="206"/>
      <c r="AG15" s="98" t="str">
        <f t="shared" si="26"/>
        <v>NO CUMPLE META</v>
      </c>
      <c r="AH15" s="99"/>
      <c r="AI15" s="96"/>
      <c r="AJ15" s="151"/>
      <c r="AK15" s="151"/>
      <c r="AL15" s="97"/>
      <c r="AM15" s="194"/>
      <c r="AN15" s="98" t="str">
        <f t="shared" si="27"/>
        <v>NO CUMPLE META</v>
      </c>
      <c r="AO15" s="99"/>
      <c r="AP15" s="96"/>
      <c r="AQ15" s="151"/>
      <c r="AR15" s="151"/>
      <c r="AS15" s="97"/>
      <c r="AT15" s="194"/>
      <c r="AU15" s="98" t="str">
        <f t="shared" si="28"/>
        <v>NO CUMPLE META</v>
      </c>
      <c r="AV15" s="99"/>
      <c r="AW15" s="96"/>
      <c r="AX15" s="151"/>
      <c r="AY15" s="151"/>
      <c r="AZ15" s="97"/>
      <c r="BA15" s="210"/>
      <c r="BB15" s="98" t="str">
        <f t="shared" si="29"/>
        <v>NO CUMPLE META</v>
      </c>
      <c r="BC15" s="102"/>
      <c r="BD15" s="96"/>
      <c r="BE15" s="151"/>
      <c r="BF15" s="151"/>
      <c r="BG15" s="97"/>
      <c r="BH15" s="210"/>
      <c r="BI15" s="98" t="str">
        <f t="shared" si="30"/>
        <v>NO CUMPLE META</v>
      </c>
      <c r="BJ15" s="99"/>
      <c r="BK15" s="96"/>
      <c r="BL15" s="151"/>
      <c r="BM15" s="149"/>
      <c r="BN15" s="97"/>
      <c r="BO15" s="212"/>
      <c r="BP15" s="98" t="str">
        <f t="shared" si="31"/>
        <v>NO CUMPLE META</v>
      </c>
      <c r="BQ15" s="99"/>
      <c r="BR15" s="96"/>
      <c r="BS15" s="151"/>
      <c r="BT15" s="151"/>
      <c r="BU15" s="97"/>
      <c r="BV15" s="201"/>
      <c r="BW15" s="98" t="str">
        <f t="shared" si="32"/>
        <v>NO CUMPLE META</v>
      </c>
      <c r="BX15" s="99"/>
      <c r="BY15" s="96"/>
      <c r="BZ15" s="151"/>
      <c r="CA15" s="151"/>
      <c r="CB15" s="97"/>
      <c r="CC15" s="201"/>
      <c r="CD15" s="98" t="str">
        <f t="shared" si="33"/>
        <v>NO CUMPLE META</v>
      </c>
      <c r="CE15" s="99"/>
      <c r="CF15" s="96"/>
      <c r="CG15" s="151"/>
      <c r="CH15" s="151"/>
      <c r="CI15" s="97"/>
      <c r="CJ15" s="201"/>
      <c r="CK15" s="98" t="str">
        <f t="shared" si="34"/>
        <v>NO CUMPLE META</v>
      </c>
      <c r="CL15" s="93">
        <f t="shared" si="35"/>
        <v>1</v>
      </c>
    </row>
    <row r="16" spans="1:91" ht="65.25" customHeight="1" x14ac:dyDescent="0.2">
      <c r="A16" s="507"/>
      <c r="B16" s="505"/>
      <c r="C16" s="297" t="s">
        <v>368</v>
      </c>
      <c r="D16" s="295" t="s">
        <v>361</v>
      </c>
      <c r="E16" s="297" t="s">
        <v>372</v>
      </c>
      <c r="F16" s="295" t="s">
        <v>457</v>
      </c>
      <c r="G16" s="334">
        <v>0.9</v>
      </c>
      <c r="H16" s="183">
        <v>42826</v>
      </c>
      <c r="I16" s="183">
        <v>43100</v>
      </c>
      <c r="J16" s="295" t="s">
        <v>362</v>
      </c>
      <c r="K16" s="295" t="s">
        <v>363</v>
      </c>
      <c r="L16" s="295" t="s">
        <v>364</v>
      </c>
      <c r="M16" s="295" t="s">
        <v>365</v>
      </c>
      <c r="N16" s="153"/>
      <c r="O16" s="153"/>
      <c r="P16" s="153"/>
      <c r="Q16" s="184"/>
      <c r="R16" s="188"/>
      <c r="S16" s="185" t="str">
        <f t="shared" si="24"/>
        <v>NO CUMPLE META</v>
      </c>
      <c r="T16" s="186"/>
      <c r="U16" s="175"/>
      <c r="V16" s="153"/>
      <c r="W16" s="153"/>
      <c r="X16" s="184"/>
      <c r="Y16" s="191"/>
      <c r="Z16" s="98" t="str">
        <f t="shared" si="25"/>
        <v>NO CUMPLE META</v>
      </c>
      <c r="AA16" s="102"/>
      <c r="AB16" s="175"/>
      <c r="AC16" s="153"/>
      <c r="AD16" s="153"/>
      <c r="AE16" s="184"/>
      <c r="AF16" s="206"/>
      <c r="AG16" s="98" t="str">
        <f t="shared" si="26"/>
        <v>NO CUMPLE META</v>
      </c>
      <c r="AH16" s="99"/>
      <c r="AI16" s="96"/>
      <c r="AJ16" s="151"/>
      <c r="AK16" s="151"/>
      <c r="AL16" s="97"/>
      <c r="AM16" s="194"/>
      <c r="AN16" s="98" t="str">
        <f t="shared" si="27"/>
        <v>NO CUMPLE META</v>
      </c>
      <c r="AO16" s="99"/>
      <c r="AP16" s="96"/>
      <c r="AQ16" s="151"/>
      <c r="AR16" s="151"/>
      <c r="AS16" s="97"/>
      <c r="AT16" s="182"/>
      <c r="AU16" s="98" t="str">
        <f t="shared" si="28"/>
        <v>NO CUMPLE META</v>
      </c>
      <c r="AV16" s="99"/>
      <c r="AW16" s="96"/>
      <c r="AX16" s="151"/>
      <c r="AY16" s="151"/>
      <c r="AZ16" s="97"/>
      <c r="BA16" s="210"/>
      <c r="BB16" s="98" t="str">
        <f t="shared" si="29"/>
        <v>NO CUMPLE META</v>
      </c>
      <c r="BC16" s="102"/>
      <c r="BD16" s="96"/>
      <c r="BE16" s="151"/>
      <c r="BF16" s="151"/>
      <c r="BG16" s="97"/>
      <c r="BH16" s="182"/>
      <c r="BI16" s="98" t="str">
        <f t="shared" si="30"/>
        <v>NO CUMPLE META</v>
      </c>
      <c r="BJ16" s="99"/>
      <c r="BK16" s="96"/>
      <c r="BL16" s="151"/>
      <c r="BM16" s="149"/>
      <c r="BN16" s="97"/>
      <c r="BO16" s="182"/>
      <c r="BP16" s="98" t="str">
        <f t="shared" si="31"/>
        <v>NO CUMPLE META</v>
      </c>
      <c r="BQ16" s="99"/>
      <c r="BR16" s="96"/>
      <c r="BS16" s="151"/>
      <c r="BT16" s="151"/>
      <c r="BU16" s="97"/>
      <c r="BV16" s="266"/>
      <c r="BW16" s="98" t="str">
        <f t="shared" si="32"/>
        <v>NO CUMPLE META</v>
      </c>
      <c r="BX16" s="99"/>
      <c r="BY16" s="96"/>
      <c r="BZ16" s="151"/>
      <c r="CA16" s="151"/>
      <c r="CB16" s="97"/>
      <c r="CC16" s="268"/>
      <c r="CD16" s="98" t="str">
        <f t="shared" si="33"/>
        <v>NO CUMPLE META</v>
      </c>
      <c r="CE16" s="99"/>
      <c r="CF16" s="96"/>
      <c r="CG16" s="151"/>
      <c r="CH16" s="151"/>
      <c r="CI16" s="97"/>
      <c r="CJ16" s="290"/>
      <c r="CK16" s="98" t="str">
        <f t="shared" si="34"/>
        <v>NO CUMPLE META</v>
      </c>
      <c r="CL16" s="93">
        <f t="shared" si="35"/>
        <v>1</v>
      </c>
    </row>
    <row r="17" spans="1:91" ht="88.5" customHeight="1" x14ac:dyDescent="0.2">
      <c r="A17" s="508"/>
      <c r="B17" s="509"/>
      <c r="C17" s="297" t="s">
        <v>369</v>
      </c>
      <c r="D17" s="295" t="s">
        <v>469</v>
      </c>
      <c r="E17" s="297" t="s">
        <v>373</v>
      </c>
      <c r="F17" s="295" t="s">
        <v>352</v>
      </c>
      <c r="G17" s="334">
        <v>1</v>
      </c>
      <c r="H17" s="183">
        <v>42736</v>
      </c>
      <c r="I17" s="183">
        <v>43100</v>
      </c>
      <c r="J17" s="295" t="s">
        <v>353</v>
      </c>
      <c r="K17" s="295" t="s">
        <v>354</v>
      </c>
      <c r="L17" s="295" t="s">
        <v>366</v>
      </c>
      <c r="M17" s="295" t="s">
        <v>356</v>
      </c>
      <c r="N17" s="153"/>
      <c r="O17" s="153"/>
      <c r="P17" s="153"/>
      <c r="Q17" s="184"/>
      <c r="R17" s="206"/>
      <c r="S17" s="185" t="str">
        <f t="shared" si="24"/>
        <v>NO CUMPLE META</v>
      </c>
      <c r="T17" s="186"/>
      <c r="U17" s="175"/>
      <c r="V17" s="153"/>
      <c r="W17" s="153"/>
      <c r="X17" s="184"/>
      <c r="Y17" s="206"/>
      <c r="Z17" s="98" t="str">
        <f t="shared" si="25"/>
        <v>NO CUMPLE META</v>
      </c>
      <c r="AA17" s="102"/>
      <c r="AB17" s="175"/>
      <c r="AC17" s="153"/>
      <c r="AD17" s="153"/>
      <c r="AE17" s="184"/>
      <c r="AF17" s="206"/>
      <c r="AG17" s="98" t="str">
        <f t="shared" si="26"/>
        <v>NO CUMPLE META</v>
      </c>
      <c r="AH17" s="99"/>
      <c r="AI17" s="96"/>
      <c r="AJ17" s="151"/>
      <c r="AK17" s="151"/>
      <c r="AL17" s="97"/>
      <c r="AM17" s="192"/>
      <c r="AN17" s="98" t="str">
        <f t="shared" si="27"/>
        <v>NO CUMPLE META</v>
      </c>
      <c r="AO17" s="99"/>
      <c r="AP17" s="96"/>
      <c r="AQ17" s="151"/>
      <c r="AR17" s="151"/>
      <c r="AS17" s="97"/>
      <c r="AT17" s="194"/>
      <c r="AU17" s="98" t="str">
        <f t="shared" si="28"/>
        <v>NO CUMPLE META</v>
      </c>
      <c r="AV17" s="99"/>
      <c r="AW17" s="96"/>
      <c r="AX17" s="151"/>
      <c r="AY17" s="151"/>
      <c r="AZ17" s="97"/>
      <c r="BA17" s="210"/>
      <c r="BB17" s="98" t="str">
        <f t="shared" si="29"/>
        <v>NO CUMPLE META</v>
      </c>
      <c r="BC17" s="102"/>
      <c r="BD17" s="96"/>
      <c r="BE17" s="151"/>
      <c r="BF17" s="151"/>
      <c r="BG17" s="97"/>
      <c r="BH17" s="210"/>
      <c r="BI17" s="98" t="str">
        <f t="shared" si="30"/>
        <v>NO CUMPLE META</v>
      </c>
      <c r="BJ17" s="99"/>
      <c r="BK17" s="96"/>
      <c r="BL17" s="151"/>
      <c r="BM17" s="149"/>
      <c r="BN17" s="97"/>
      <c r="BO17" s="210"/>
      <c r="BP17" s="98" t="str">
        <f t="shared" si="31"/>
        <v>NO CUMPLE META</v>
      </c>
      <c r="BQ17" s="99"/>
      <c r="BR17" s="96"/>
      <c r="BS17" s="151"/>
      <c r="BT17" s="151"/>
      <c r="BU17" s="97"/>
      <c r="BV17" s="265"/>
      <c r="BW17" s="98" t="str">
        <f t="shared" si="32"/>
        <v>NO CUMPLE META</v>
      </c>
      <c r="BX17" s="99"/>
      <c r="BY17" s="96"/>
      <c r="BZ17" s="151"/>
      <c r="CA17" s="151"/>
      <c r="CB17" s="97"/>
      <c r="CC17" s="267"/>
      <c r="CD17" s="98" t="str">
        <f t="shared" si="33"/>
        <v>NO CUMPLE META</v>
      </c>
      <c r="CE17" s="99"/>
      <c r="CF17" s="96"/>
      <c r="CG17" s="151"/>
      <c r="CH17" s="151"/>
      <c r="CI17" s="97"/>
      <c r="CJ17" s="290"/>
      <c r="CK17" s="98" t="str">
        <f t="shared" si="34"/>
        <v>NO CUMPLE META</v>
      </c>
      <c r="CL17" s="93">
        <f t="shared" si="35"/>
        <v>1</v>
      </c>
    </row>
    <row r="18" spans="1:91" ht="76.5" customHeight="1" x14ac:dyDescent="0.2">
      <c r="A18" s="506">
        <v>3.5</v>
      </c>
      <c r="B18" s="504" t="s">
        <v>470</v>
      </c>
      <c r="C18" s="506" t="s">
        <v>385</v>
      </c>
      <c r="D18" s="504" t="s">
        <v>374</v>
      </c>
      <c r="E18" s="297" t="s">
        <v>386</v>
      </c>
      <c r="F18" s="295" t="s">
        <v>375</v>
      </c>
      <c r="G18" s="297">
        <v>100</v>
      </c>
      <c r="H18" s="183">
        <v>42736</v>
      </c>
      <c r="I18" s="183">
        <v>43100</v>
      </c>
      <c r="J18" s="295" t="s">
        <v>376</v>
      </c>
      <c r="K18" s="295" t="s">
        <v>377</v>
      </c>
      <c r="L18" s="295" t="s">
        <v>378</v>
      </c>
      <c r="M18" s="295" t="s">
        <v>383</v>
      </c>
      <c r="N18" s="153"/>
      <c r="O18" s="153"/>
      <c r="P18" s="153"/>
      <c r="Q18" s="184"/>
      <c r="R18" s="188"/>
      <c r="S18" s="185" t="str">
        <f t="shared" si="24"/>
        <v>NO CUMPLE META</v>
      </c>
      <c r="T18" s="186"/>
      <c r="U18" s="96"/>
      <c r="V18" s="151"/>
      <c r="W18" s="151"/>
      <c r="X18" s="97"/>
      <c r="Y18" s="206"/>
      <c r="Z18" s="98" t="str">
        <f t="shared" si="25"/>
        <v>NO CUMPLE META</v>
      </c>
      <c r="AA18" s="102"/>
      <c r="AB18" s="175"/>
      <c r="AC18" s="153"/>
      <c r="AD18" s="153"/>
      <c r="AE18" s="184"/>
      <c r="AF18" s="82"/>
      <c r="AG18" s="98" t="str">
        <f t="shared" si="26"/>
        <v>NO CUMPLE META</v>
      </c>
      <c r="AH18" s="99"/>
      <c r="AI18" s="96"/>
      <c r="AJ18" s="151"/>
      <c r="AK18" s="151"/>
      <c r="AL18" s="97"/>
      <c r="AM18" s="82"/>
      <c r="AN18" s="98" t="str">
        <f t="shared" si="27"/>
        <v>NO CUMPLE META</v>
      </c>
      <c r="AO18" s="99"/>
      <c r="AP18" s="96"/>
      <c r="AQ18" s="151"/>
      <c r="AR18" s="151"/>
      <c r="AS18" s="97"/>
      <c r="AT18" s="82"/>
      <c r="AU18" s="98" t="str">
        <f t="shared" si="28"/>
        <v>NO CUMPLE META</v>
      </c>
      <c r="AV18" s="99"/>
      <c r="AW18" s="96"/>
      <c r="AX18" s="151"/>
      <c r="AY18" s="151"/>
      <c r="AZ18" s="97"/>
      <c r="BA18" s="210"/>
      <c r="BB18" s="98" t="str">
        <f t="shared" si="29"/>
        <v>NO CUMPLE META</v>
      </c>
      <c r="BC18" s="102"/>
      <c r="BD18" s="96"/>
      <c r="BE18" s="151"/>
      <c r="BF18" s="151"/>
      <c r="BG18" s="97"/>
      <c r="BH18" s="212"/>
      <c r="BI18" s="98" t="str">
        <f t="shared" si="30"/>
        <v>NO CUMPLE META</v>
      </c>
      <c r="BJ18" s="99"/>
      <c r="BK18" s="96"/>
      <c r="BL18" s="151"/>
      <c r="BM18" s="149"/>
      <c r="BN18" s="97"/>
      <c r="BO18" s="82"/>
      <c r="BP18" s="98" t="str">
        <f t="shared" si="31"/>
        <v>NO CUMPLE META</v>
      </c>
      <c r="BQ18" s="99"/>
      <c r="BR18" s="96"/>
      <c r="BS18" s="151"/>
      <c r="BT18" s="151"/>
      <c r="BU18" s="97"/>
      <c r="BV18" s="82"/>
      <c r="BW18" s="98" t="str">
        <f t="shared" si="32"/>
        <v>NO CUMPLE META</v>
      </c>
      <c r="BX18" s="99"/>
      <c r="BY18" s="96"/>
      <c r="BZ18" s="151"/>
      <c r="CA18" s="151"/>
      <c r="CB18" s="97"/>
      <c r="CC18" s="82"/>
      <c r="CD18" s="98" t="str">
        <f t="shared" si="33"/>
        <v>NO CUMPLE META</v>
      </c>
      <c r="CE18" s="99"/>
      <c r="CF18" s="96"/>
      <c r="CG18" s="151"/>
      <c r="CH18" s="151"/>
      <c r="CI18" s="97"/>
      <c r="CJ18" s="201"/>
      <c r="CK18" s="98" t="str">
        <f t="shared" si="34"/>
        <v>NO CUMPLE META</v>
      </c>
      <c r="CL18" s="93">
        <f t="shared" si="35"/>
        <v>1</v>
      </c>
    </row>
    <row r="19" spans="1:91" ht="107.25" customHeight="1" x14ac:dyDescent="0.2">
      <c r="A19" s="508"/>
      <c r="B19" s="509"/>
      <c r="C19" s="508"/>
      <c r="D19" s="509"/>
      <c r="E19" s="297" t="s">
        <v>386</v>
      </c>
      <c r="F19" s="460" t="s">
        <v>379</v>
      </c>
      <c r="G19" s="297">
        <v>90</v>
      </c>
      <c r="H19" s="183">
        <v>42736</v>
      </c>
      <c r="I19" s="183">
        <v>43100</v>
      </c>
      <c r="J19" s="295" t="s">
        <v>380</v>
      </c>
      <c r="K19" s="295" t="s">
        <v>381</v>
      </c>
      <c r="L19" s="295" t="s">
        <v>382</v>
      </c>
      <c r="M19" s="295" t="s">
        <v>384</v>
      </c>
      <c r="N19" s="153"/>
      <c r="O19" s="153"/>
      <c r="P19" s="153"/>
      <c r="Q19" s="184"/>
      <c r="R19" s="188"/>
      <c r="S19" s="185" t="str">
        <f t="shared" si="24"/>
        <v>NO CUMPLE META</v>
      </c>
      <c r="T19" s="186"/>
      <c r="U19" s="96"/>
      <c r="V19" s="151"/>
      <c r="W19" s="151"/>
      <c r="X19" s="97"/>
      <c r="Y19" s="206"/>
      <c r="Z19" s="98" t="str">
        <f t="shared" si="25"/>
        <v>NO CUMPLE META</v>
      </c>
      <c r="AA19" s="102"/>
      <c r="AB19" s="175"/>
      <c r="AC19" s="153"/>
      <c r="AD19" s="153"/>
      <c r="AE19" s="184"/>
      <c r="AF19" s="206"/>
      <c r="AG19" s="98" t="str">
        <f t="shared" si="26"/>
        <v>NO CUMPLE META</v>
      </c>
      <c r="AH19" s="99"/>
      <c r="AI19" s="96"/>
      <c r="AJ19" s="151"/>
      <c r="AK19" s="151"/>
      <c r="AL19" s="97"/>
      <c r="AM19" s="193"/>
      <c r="AN19" s="98" t="str">
        <f t="shared" si="27"/>
        <v>NO CUMPLE META</v>
      </c>
      <c r="AO19" s="99"/>
      <c r="AP19" s="96"/>
      <c r="AQ19" s="151"/>
      <c r="AR19" s="151"/>
      <c r="AS19" s="97"/>
      <c r="AT19" s="196"/>
      <c r="AU19" s="98" t="str">
        <f t="shared" si="28"/>
        <v>NO CUMPLE META</v>
      </c>
      <c r="AV19" s="99"/>
      <c r="AW19" s="96"/>
      <c r="AX19" s="151"/>
      <c r="AY19" s="151"/>
      <c r="AZ19" s="97"/>
      <c r="BA19" s="210"/>
      <c r="BB19" s="98" t="str">
        <f t="shared" si="29"/>
        <v>NO CUMPLE META</v>
      </c>
      <c r="BC19" s="102"/>
      <c r="BD19" s="96"/>
      <c r="BE19" s="151"/>
      <c r="BF19" s="151"/>
      <c r="BG19" s="97"/>
      <c r="BH19" s="210"/>
      <c r="BI19" s="98" t="str">
        <f t="shared" si="30"/>
        <v>NO CUMPLE META</v>
      </c>
      <c r="BJ19" s="99"/>
      <c r="BK19" s="96"/>
      <c r="BL19" s="151"/>
      <c r="BM19" s="149"/>
      <c r="BN19" s="97"/>
      <c r="BO19" s="201"/>
      <c r="BP19" s="98" t="str">
        <f t="shared" si="31"/>
        <v>NO CUMPLE META</v>
      </c>
      <c r="BQ19" s="99"/>
      <c r="BR19" s="96"/>
      <c r="BS19" s="151"/>
      <c r="BT19" s="151"/>
      <c r="BU19" s="97"/>
      <c r="BV19" s="205"/>
      <c r="BW19" s="98" t="str">
        <f t="shared" si="32"/>
        <v>NO CUMPLE META</v>
      </c>
      <c r="BX19" s="99"/>
      <c r="BY19" s="96"/>
      <c r="BZ19" s="151"/>
      <c r="CA19" s="151"/>
      <c r="CB19" s="97"/>
      <c r="CC19" s="201"/>
      <c r="CD19" s="98" t="str">
        <f t="shared" si="33"/>
        <v>NO CUMPLE META</v>
      </c>
      <c r="CE19" s="99"/>
      <c r="CF19" s="96"/>
      <c r="CG19" s="151"/>
      <c r="CH19" s="151"/>
      <c r="CI19" s="97"/>
      <c r="CJ19" s="201"/>
      <c r="CK19" s="98" t="str">
        <f t="shared" si="34"/>
        <v>NO CUMPLE META</v>
      </c>
      <c r="CL19" s="93">
        <f t="shared" si="35"/>
        <v>1</v>
      </c>
    </row>
    <row r="20" spans="1:91" ht="106.5" customHeight="1" x14ac:dyDescent="0.2">
      <c r="A20" s="506">
        <v>3.6</v>
      </c>
      <c r="B20" s="527" t="s">
        <v>387</v>
      </c>
      <c r="C20" s="506" t="s">
        <v>388</v>
      </c>
      <c r="D20" s="504" t="s">
        <v>389</v>
      </c>
      <c r="E20" s="297" t="s">
        <v>398</v>
      </c>
      <c r="F20" s="444" t="s">
        <v>390</v>
      </c>
      <c r="G20" s="335" t="s">
        <v>391</v>
      </c>
      <c r="H20" s="524">
        <v>42736</v>
      </c>
      <c r="I20" s="524">
        <v>43100</v>
      </c>
      <c r="J20" s="295" t="s">
        <v>392</v>
      </c>
      <c r="K20" s="295" t="s">
        <v>393</v>
      </c>
      <c r="L20" s="295" t="s">
        <v>48</v>
      </c>
      <c r="M20" s="295" t="s">
        <v>89</v>
      </c>
      <c r="N20" s="153"/>
      <c r="O20" s="153"/>
      <c r="P20" s="153"/>
      <c r="Q20" s="184"/>
      <c r="R20" s="188"/>
      <c r="S20" s="185" t="str">
        <f t="shared" si="24"/>
        <v>NO CUMPLE META</v>
      </c>
      <c r="T20" s="186"/>
      <c r="U20" s="96"/>
      <c r="V20" s="151"/>
      <c r="W20" s="151"/>
      <c r="X20" s="97"/>
      <c r="Y20" s="206"/>
      <c r="Z20" s="98" t="str">
        <f t="shared" si="25"/>
        <v>NO CUMPLE META</v>
      </c>
      <c r="AA20" s="102"/>
      <c r="AB20" s="175"/>
      <c r="AC20" s="153"/>
      <c r="AD20" s="153"/>
      <c r="AE20" s="184"/>
      <c r="AF20" s="82"/>
      <c r="AG20" s="98" t="str">
        <f t="shared" si="26"/>
        <v>NO CUMPLE META</v>
      </c>
      <c r="AH20" s="99"/>
      <c r="AI20" s="96"/>
      <c r="AJ20" s="151"/>
      <c r="AK20" s="151"/>
      <c r="AL20" s="97"/>
      <c r="AM20" s="181"/>
      <c r="AN20" s="98" t="str">
        <f t="shared" si="27"/>
        <v>NO CUMPLE META</v>
      </c>
      <c r="AO20" s="99"/>
      <c r="AP20" s="96"/>
      <c r="AQ20" s="151"/>
      <c r="AR20" s="151"/>
      <c r="AS20" s="97"/>
      <c r="AT20" s="190"/>
      <c r="AU20" s="98" t="str">
        <f t="shared" si="28"/>
        <v>NO CUMPLE META</v>
      </c>
      <c r="AV20" s="99"/>
      <c r="AW20" s="96"/>
      <c r="AX20" s="151"/>
      <c r="AY20" s="151"/>
      <c r="AZ20" s="97"/>
      <c r="BA20" s="210"/>
      <c r="BB20" s="98" t="str">
        <f t="shared" si="29"/>
        <v>NO CUMPLE META</v>
      </c>
      <c r="BC20" s="102"/>
      <c r="BD20" s="96"/>
      <c r="BE20" s="151"/>
      <c r="BF20" s="151"/>
      <c r="BG20" s="97"/>
      <c r="BH20" s="150"/>
      <c r="BI20" s="98" t="str">
        <f t="shared" si="30"/>
        <v>NO CUMPLE META</v>
      </c>
      <c r="BJ20" s="99"/>
      <c r="BK20" s="96"/>
      <c r="BL20" s="151"/>
      <c r="BM20" s="149"/>
      <c r="BN20" s="97"/>
      <c r="BO20" s="201"/>
      <c r="BP20" s="98" t="str">
        <f t="shared" si="31"/>
        <v>NO CUMPLE META</v>
      </c>
      <c r="BQ20" s="99"/>
      <c r="BR20" s="96"/>
      <c r="BS20" s="151"/>
      <c r="BT20" s="151"/>
      <c r="BU20" s="97"/>
      <c r="BV20" s="201"/>
      <c r="BW20" s="98" t="str">
        <f t="shared" si="32"/>
        <v>NO CUMPLE META</v>
      </c>
      <c r="BX20" s="99"/>
      <c r="BY20" s="96"/>
      <c r="BZ20" s="151"/>
      <c r="CA20" s="151"/>
      <c r="CB20" s="97"/>
      <c r="CC20" s="201"/>
      <c r="CD20" s="98" t="str">
        <f t="shared" si="33"/>
        <v>NO CUMPLE META</v>
      </c>
      <c r="CE20" s="99"/>
      <c r="CF20" s="96"/>
      <c r="CG20" s="151"/>
      <c r="CH20" s="151"/>
      <c r="CI20" s="97"/>
      <c r="CJ20" s="150"/>
      <c r="CK20" s="98" t="str">
        <f t="shared" si="34"/>
        <v>NO CUMPLE META</v>
      </c>
      <c r="CL20" s="93">
        <f t="shared" si="35"/>
        <v>1</v>
      </c>
    </row>
    <row r="21" spans="1:91" ht="99.75" customHeight="1" x14ac:dyDescent="0.2">
      <c r="A21" s="507"/>
      <c r="B21" s="528"/>
      <c r="C21" s="507"/>
      <c r="D21" s="505"/>
      <c r="E21" s="297" t="s">
        <v>399</v>
      </c>
      <c r="F21" s="444" t="s">
        <v>394</v>
      </c>
      <c r="G21" s="335" t="s">
        <v>395</v>
      </c>
      <c r="H21" s="525"/>
      <c r="I21" s="525"/>
      <c r="J21" s="295" t="s">
        <v>392</v>
      </c>
      <c r="K21" s="295" t="s">
        <v>393</v>
      </c>
      <c r="L21" s="295" t="s">
        <v>48</v>
      </c>
      <c r="M21" s="295" t="s">
        <v>89</v>
      </c>
      <c r="N21" s="153"/>
      <c r="O21" s="153"/>
      <c r="P21" s="153"/>
      <c r="Q21" s="184"/>
      <c r="R21" s="190"/>
      <c r="S21" s="185" t="str">
        <f t="shared" si="24"/>
        <v>NO CUMPLE META</v>
      </c>
      <c r="T21" s="186"/>
      <c r="U21" s="96"/>
      <c r="V21" s="151"/>
      <c r="W21" s="151"/>
      <c r="X21" s="97"/>
      <c r="Y21" s="206"/>
      <c r="Z21" s="98" t="str">
        <f t="shared" si="25"/>
        <v>NO CUMPLE META</v>
      </c>
      <c r="AA21" s="102"/>
      <c r="AB21" s="175"/>
      <c r="AC21" s="153"/>
      <c r="AD21" s="153"/>
      <c r="AE21" s="184"/>
      <c r="AF21" s="206"/>
      <c r="AG21" s="98" t="str">
        <f t="shared" si="26"/>
        <v>NO CUMPLE META</v>
      </c>
      <c r="AH21" s="99"/>
      <c r="AI21" s="96"/>
      <c r="AJ21" s="151"/>
      <c r="AK21" s="151"/>
      <c r="AL21" s="97"/>
      <c r="AM21" s="190"/>
      <c r="AN21" s="98" t="str">
        <f t="shared" si="27"/>
        <v>NO CUMPLE META</v>
      </c>
      <c r="AO21" s="99"/>
      <c r="AP21" s="96"/>
      <c r="AQ21" s="151"/>
      <c r="AR21" s="151"/>
      <c r="AS21" s="97"/>
      <c r="AT21" s="190"/>
      <c r="AU21" s="98" t="str">
        <f t="shared" si="28"/>
        <v>NO CUMPLE META</v>
      </c>
      <c r="AV21" s="99"/>
      <c r="AW21" s="96"/>
      <c r="AX21" s="151"/>
      <c r="AY21" s="151"/>
      <c r="AZ21" s="97"/>
      <c r="BA21" s="190"/>
      <c r="BB21" s="98" t="str">
        <f t="shared" si="29"/>
        <v>NO CUMPLE META</v>
      </c>
      <c r="BC21" s="102"/>
      <c r="BD21" s="96"/>
      <c r="BE21" s="151"/>
      <c r="BF21" s="151"/>
      <c r="BG21" s="97"/>
      <c r="BH21" s="190"/>
      <c r="BI21" s="98" t="str">
        <f t="shared" si="30"/>
        <v>NO CUMPLE META</v>
      </c>
      <c r="BJ21" s="99"/>
      <c r="BK21" s="96"/>
      <c r="BL21" s="151"/>
      <c r="BM21" s="149"/>
      <c r="BN21" s="97"/>
      <c r="BO21" s="190"/>
      <c r="BP21" s="98" t="str">
        <f t="shared" si="31"/>
        <v>NO CUMPLE META</v>
      </c>
      <c r="BQ21" s="99"/>
      <c r="BR21" s="96"/>
      <c r="BS21" s="151"/>
      <c r="BT21" s="151"/>
      <c r="BU21" s="97"/>
      <c r="BV21" s="188"/>
      <c r="BW21" s="98" t="str">
        <f t="shared" si="32"/>
        <v>NO CUMPLE META</v>
      </c>
      <c r="BX21" s="99"/>
      <c r="BY21" s="96"/>
      <c r="BZ21" s="151"/>
      <c r="CA21" s="151"/>
      <c r="CB21" s="97"/>
      <c r="CC21" s="271"/>
      <c r="CD21" s="98" t="str">
        <f t="shared" si="33"/>
        <v>NO CUMPLE META</v>
      </c>
      <c r="CE21" s="99"/>
      <c r="CF21" s="96"/>
      <c r="CG21" s="151"/>
      <c r="CH21" s="151"/>
      <c r="CI21" s="97"/>
      <c r="CJ21" s="292"/>
      <c r="CK21" s="98" t="str">
        <f t="shared" si="34"/>
        <v>NO CUMPLE META</v>
      </c>
      <c r="CL21" s="93">
        <f t="shared" si="35"/>
        <v>1</v>
      </c>
    </row>
    <row r="22" spans="1:91" ht="99" customHeight="1" x14ac:dyDescent="0.2">
      <c r="A22" s="508"/>
      <c r="B22" s="529"/>
      <c r="C22" s="508"/>
      <c r="D22" s="509"/>
      <c r="E22" s="297" t="s">
        <v>400</v>
      </c>
      <c r="F22" s="295" t="s">
        <v>396</v>
      </c>
      <c r="G22" s="335" t="s">
        <v>397</v>
      </c>
      <c r="H22" s="526"/>
      <c r="I22" s="526"/>
      <c r="J22" s="295" t="s">
        <v>392</v>
      </c>
      <c r="K22" s="295" t="s">
        <v>393</v>
      </c>
      <c r="L22" s="295" t="s">
        <v>48</v>
      </c>
      <c r="M22" s="295" t="s">
        <v>89</v>
      </c>
      <c r="N22" s="153"/>
      <c r="O22" s="153"/>
      <c r="P22" s="153"/>
      <c r="Q22" s="184"/>
      <c r="R22" s="188"/>
      <c r="S22" s="185" t="str">
        <f t="shared" si="24"/>
        <v>NO CUMPLE META</v>
      </c>
      <c r="T22" s="186"/>
      <c r="U22" s="96"/>
      <c r="V22" s="151"/>
      <c r="W22" s="151"/>
      <c r="X22" s="97"/>
      <c r="Y22" s="207"/>
      <c r="Z22" s="98" t="str">
        <f t="shared" si="25"/>
        <v>NO CUMPLE META</v>
      </c>
      <c r="AA22" s="102"/>
      <c r="AB22" s="175"/>
      <c r="AC22" s="153"/>
      <c r="AD22" s="153"/>
      <c r="AE22" s="184"/>
      <c r="AF22" s="82"/>
      <c r="AG22" s="98" t="str">
        <f t="shared" si="26"/>
        <v>NO CUMPLE META</v>
      </c>
      <c r="AH22" s="99"/>
      <c r="AI22" s="96"/>
      <c r="AJ22" s="151"/>
      <c r="AK22" s="151"/>
      <c r="AL22" s="97"/>
      <c r="AM22" s="181"/>
      <c r="AN22" s="185" t="str">
        <f t="shared" si="27"/>
        <v>NO CUMPLE META</v>
      </c>
      <c r="AO22" s="186"/>
      <c r="AP22" s="175"/>
      <c r="AQ22" s="153"/>
      <c r="AR22" s="153"/>
      <c r="AS22" s="184"/>
      <c r="AT22" s="181"/>
      <c r="AU22" s="98" t="str">
        <f t="shared" si="28"/>
        <v>NO CUMPLE META</v>
      </c>
      <c r="AV22" s="99"/>
      <c r="AW22" s="96"/>
      <c r="AX22" s="151"/>
      <c r="AY22" s="151"/>
      <c r="AZ22" s="97"/>
      <c r="BA22" s="190"/>
      <c r="BB22" s="98" t="str">
        <f t="shared" si="29"/>
        <v>NO CUMPLE META</v>
      </c>
      <c r="BC22" s="102"/>
      <c r="BD22" s="96"/>
      <c r="BE22" s="151"/>
      <c r="BF22" s="151"/>
      <c r="BG22" s="97"/>
      <c r="BH22" s="201"/>
      <c r="BI22" s="98" t="str">
        <f t="shared" si="30"/>
        <v>NO CUMPLE META</v>
      </c>
      <c r="BJ22" s="99"/>
      <c r="BK22" s="96"/>
      <c r="BL22" s="151"/>
      <c r="BM22" s="149"/>
      <c r="BN22" s="97"/>
      <c r="BO22" s="201"/>
      <c r="BP22" s="98" t="str">
        <f t="shared" si="31"/>
        <v>NO CUMPLE META</v>
      </c>
      <c r="BQ22" s="99"/>
      <c r="BR22" s="96"/>
      <c r="BS22" s="151"/>
      <c r="BT22" s="151"/>
      <c r="BU22" s="97"/>
      <c r="BV22" s="201"/>
      <c r="BW22" s="98" t="str">
        <f t="shared" si="32"/>
        <v>NO CUMPLE META</v>
      </c>
      <c r="BX22" s="99"/>
      <c r="BY22" s="96"/>
      <c r="BZ22" s="151"/>
      <c r="CA22" s="151"/>
      <c r="CB22" s="97"/>
      <c r="CC22" s="201"/>
      <c r="CD22" s="98" t="str">
        <f t="shared" si="33"/>
        <v>NO CUMPLE META</v>
      </c>
      <c r="CE22" s="99"/>
      <c r="CF22" s="96"/>
      <c r="CG22" s="151"/>
      <c r="CH22" s="151"/>
      <c r="CI22" s="97"/>
      <c r="CJ22" s="201"/>
      <c r="CK22" s="98" t="str">
        <f t="shared" si="34"/>
        <v>NO CUMPLE META</v>
      </c>
      <c r="CL22" s="93">
        <f t="shared" si="35"/>
        <v>1</v>
      </c>
    </row>
    <row r="23" spans="1:91" ht="19.5" customHeight="1" x14ac:dyDescent="0.2">
      <c r="A23" s="52"/>
      <c r="B23" s="52"/>
      <c r="C23" s="52"/>
      <c r="D23" s="52"/>
      <c r="E23" s="76"/>
      <c r="F23" s="53"/>
      <c r="G23" s="53"/>
      <c r="H23" s="88"/>
      <c r="I23" s="88"/>
      <c r="J23" s="52"/>
      <c r="K23" s="52"/>
      <c r="L23" s="52"/>
      <c r="M23" s="52"/>
      <c r="N23" s="103">
        <f>+COUNT(N7:N22)</f>
        <v>0</v>
      </c>
      <c r="O23" s="52"/>
      <c r="P23" s="52"/>
      <c r="Q23" s="89"/>
      <c r="R23" s="56"/>
      <c r="S23" s="56"/>
      <c r="T23" s="101">
        <f>SUM(T7:T22)</f>
        <v>0</v>
      </c>
      <c r="U23" s="90"/>
      <c r="V23" s="52"/>
      <c r="W23" s="52"/>
      <c r="X23" s="89"/>
      <c r="Y23" s="56"/>
      <c r="Z23" s="58"/>
      <c r="AA23" s="104">
        <f>SUM(AA7:AA22)</f>
        <v>0</v>
      </c>
      <c r="AB23" s="52"/>
      <c r="AC23" s="52"/>
      <c r="AD23" s="52"/>
      <c r="AE23" s="89"/>
      <c r="AF23" s="58"/>
      <c r="AG23" s="58"/>
      <c r="AH23" s="101">
        <f>SUM(AH7:AH22)</f>
        <v>0</v>
      </c>
      <c r="AI23" s="52"/>
      <c r="AJ23" s="52"/>
      <c r="AK23" s="52"/>
      <c r="AL23" s="89"/>
      <c r="AM23" s="60"/>
      <c r="AN23" s="58"/>
      <c r="AO23" s="101">
        <f>SUM(AO7:AO22)</f>
        <v>0</v>
      </c>
      <c r="AP23" s="90"/>
      <c r="AQ23" s="52"/>
      <c r="AR23" s="52"/>
      <c r="AS23" s="89"/>
      <c r="AT23" s="56"/>
      <c r="AU23" s="56"/>
      <c r="AV23" s="101">
        <f>SUM(AV7:AV22)</f>
        <v>0</v>
      </c>
      <c r="AW23" s="90"/>
      <c r="AX23" s="52"/>
      <c r="AY23" s="52"/>
      <c r="AZ23" s="89"/>
      <c r="BA23" s="56"/>
      <c r="BB23" s="58"/>
      <c r="BC23" s="104">
        <f>SUM(BC7:BC22)</f>
        <v>0</v>
      </c>
      <c r="BD23" s="52"/>
      <c r="BE23" s="52"/>
      <c r="BF23" s="52"/>
      <c r="BG23" s="89"/>
      <c r="BH23" s="58"/>
      <c r="BI23" s="58"/>
      <c r="BJ23" s="101">
        <f>SUM(BJ7:BJ22)</f>
        <v>0</v>
      </c>
      <c r="BK23" s="52"/>
      <c r="BL23" s="52"/>
      <c r="BM23" s="52"/>
      <c r="BN23" s="89"/>
      <c r="BO23" s="60"/>
      <c r="BP23" s="58"/>
      <c r="BQ23" s="101">
        <f>SUM(BQ7:BQ22)</f>
        <v>0</v>
      </c>
      <c r="BR23" s="90"/>
      <c r="BS23" s="52"/>
      <c r="BT23" s="52"/>
      <c r="BU23" s="89"/>
      <c r="BV23" s="56"/>
      <c r="BW23" s="56"/>
      <c r="BX23" s="101">
        <f>SUM(BX7:BX22)</f>
        <v>0</v>
      </c>
      <c r="BY23" s="90"/>
      <c r="BZ23" s="52"/>
      <c r="CA23" s="52"/>
      <c r="CB23" s="89"/>
      <c r="CC23" s="56"/>
      <c r="CD23" s="58"/>
      <c r="CE23" s="101">
        <f>SUM(CE7:CE22)</f>
        <v>0</v>
      </c>
      <c r="CF23" s="52"/>
      <c r="CG23" s="52"/>
      <c r="CH23" s="52"/>
      <c r="CI23" s="89"/>
      <c r="CJ23" s="58"/>
      <c r="CK23" s="58"/>
      <c r="CL23" s="104">
        <f>SUM(CL7:CL22)</f>
        <v>16</v>
      </c>
      <c r="CM23" s="52"/>
    </row>
    <row r="24" spans="1:91" s="108" customFormat="1" ht="36" x14ac:dyDescent="0.2">
      <c r="D24" s="79"/>
      <c r="E24" s="52"/>
      <c r="F24" s="79"/>
      <c r="G24" s="77"/>
      <c r="H24" s="78"/>
      <c r="I24" s="78"/>
      <c r="J24" s="79"/>
      <c r="K24" s="79"/>
      <c r="L24" s="79"/>
      <c r="M24" s="79"/>
      <c r="P24" s="52" t="s">
        <v>37</v>
      </c>
      <c r="Q24" s="105" t="e">
        <f>+AVERAGE(Q7:Q22)</f>
        <v>#DIV/0!</v>
      </c>
      <c r="W24" s="52" t="s">
        <v>37</v>
      </c>
      <c r="X24" s="105" t="e">
        <f>+AVERAGE(X7:X22)</f>
        <v>#DIV/0!</v>
      </c>
      <c r="AD24" s="52" t="s">
        <v>37</v>
      </c>
      <c r="AE24" s="105" t="e">
        <f>+AVERAGE(AE7:AE22)</f>
        <v>#DIV/0!</v>
      </c>
      <c r="AK24" s="52" t="s">
        <v>37</v>
      </c>
      <c r="AL24" s="105" t="e">
        <f>+AVERAGE(AL7:AL22)</f>
        <v>#DIV/0!</v>
      </c>
      <c r="AR24" s="52" t="s">
        <v>37</v>
      </c>
      <c r="AS24" s="105" t="e">
        <f>+AVERAGE(AS7:AS22)</f>
        <v>#DIV/0!</v>
      </c>
      <c r="AY24" s="52" t="s">
        <v>37</v>
      </c>
      <c r="AZ24" s="105" t="e">
        <f>+AVERAGE(AZ7:AZ22)</f>
        <v>#DIV/0!</v>
      </c>
      <c r="BF24" s="52" t="s">
        <v>37</v>
      </c>
      <c r="BG24" s="105" t="e">
        <f>+AVERAGE(BG7:BG22)</f>
        <v>#DIV/0!</v>
      </c>
      <c r="BM24" s="52" t="s">
        <v>37</v>
      </c>
      <c r="BN24" s="105" t="e">
        <f>+AVERAGE(BN7:BN22)</f>
        <v>#DIV/0!</v>
      </c>
      <c r="BT24" s="52" t="s">
        <v>37</v>
      </c>
      <c r="BU24" s="105" t="e">
        <f>+AVERAGE(BU7:BU22)</f>
        <v>#DIV/0!</v>
      </c>
      <c r="CA24" s="52" t="s">
        <v>37</v>
      </c>
      <c r="CB24" s="105" t="e">
        <f>+AVERAGE(CB7:CB22)</f>
        <v>#DIV/0!</v>
      </c>
      <c r="CH24" s="52" t="s">
        <v>37</v>
      </c>
      <c r="CI24" s="105" t="e">
        <f>+AVERAGE(CI7:CI22)</f>
        <v>#DIV/0!</v>
      </c>
    </row>
    <row r="25" spans="1:91" s="108" customFormat="1" ht="24" x14ac:dyDescent="0.2">
      <c r="D25" s="79"/>
      <c r="E25" s="52"/>
      <c r="F25" s="79"/>
      <c r="G25" s="77"/>
      <c r="H25" s="78"/>
      <c r="I25" s="78"/>
      <c r="J25" s="79"/>
      <c r="K25" s="79"/>
      <c r="L25" s="79"/>
      <c r="M25" s="79"/>
      <c r="P25" s="52" t="s">
        <v>35</v>
      </c>
      <c r="Q25" s="106">
        <f>+T23</f>
        <v>0</v>
      </c>
      <c r="R25" s="107" t="e">
        <f>+Q25/$N$23</f>
        <v>#DIV/0!</v>
      </c>
      <c r="W25" s="52" t="s">
        <v>35</v>
      </c>
      <c r="X25" s="106">
        <f>+AA23</f>
        <v>0</v>
      </c>
      <c r="Y25" s="107" t="e">
        <f>+X25/$N$23</f>
        <v>#DIV/0!</v>
      </c>
      <c r="AD25" s="52" t="s">
        <v>35</v>
      </c>
      <c r="AE25" s="106">
        <f>+AH23</f>
        <v>0</v>
      </c>
      <c r="AF25" s="107" t="e">
        <f>+AE25/$N$23</f>
        <v>#DIV/0!</v>
      </c>
      <c r="AK25" s="52" t="s">
        <v>35</v>
      </c>
      <c r="AL25" s="106">
        <f>+AO23</f>
        <v>0</v>
      </c>
      <c r="AM25" s="107" t="e">
        <f>+AL25/$N$23</f>
        <v>#DIV/0!</v>
      </c>
      <c r="AR25" s="52" t="s">
        <v>35</v>
      </c>
      <c r="AS25" s="106">
        <f>+AV23</f>
        <v>0</v>
      </c>
      <c r="AT25" s="107" t="e">
        <f>+AS25/$N$23</f>
        <v>#DIV/0!</v>
      </c>
      <c r="AY25" s="52" t="s">
        <v>35</v>
      </c>
      <c r="AZ25" s="106">
        <f>+BC23</f>
        <v>0</v>
      </c>
      <c r="BA25" s="107" t="e">
        <f>+AZ25/$N$23</f>
        <v>#DIV/0!</v>
      </c>
      <c r="BF25" s="52" t="s">
        <v>35</v>
      </c>
      <c r="BG25" s="106">
        <f>+BJ23</f>
        <v>0</v>
      </c>
      <c r="BH25" s="107" t="e">
        <f>+BG25/$N$23</f>
        <v>#DIV/0!</v>
      </c>
      <c r="BM25" s="52" t="s">
        <v>35</v>
      </c>
      <c r="BN25" s="106">
        <f>+BQ23</f>
        <v>0</v>
      </c>
      <c r="BO25" s="107" t="e">
        <f>+BN25/$N$23</f>
        <v>#DIV/0!</v>
      </c>
      <c r="BT25" s="52" t="s">
        <v>35</v>
      </c>
      <c r="BU25" s="106">
        <f>+BX23</f>
        <v>0</v>
      </c>
      <c r="BV25" s="107" t="e">
        <f>+BU25/$N$23</f>
        <v>#DIV/0!</v>
      </c>
      <c r="CA25" s="52" t="s">
        <v>35</v>
      </c>
      <c r="CB25" s="106">
        <f>+CE23</f>
        <v>0</v>
      </c>
      <c r="CC25" s="107" t="e">
        <f>+CB25/$N$23</f>
        <v>#DIV/0!</v>
      </c>
      <c r="CH25" s="52" t="s">
        <v>35</v>
      </c>
      <c r="CI25" s="106">
        <f>+CL23</f>
        <v>16</v>
      </c>
      <c r="CJ25" s="107" t="e">
        <f>+CI25/$N$23</f>
        <v>#DIV/0!</v>
      </c>
    </row>
    <row r="26" spans="1:91" s="108" customFormat="1" ht="24" customHeight="1" x14ac:dyDescent="0.2">
      <c r="P26" s="52" t="s">
        <v>36</v>
      </c>
      <c r="Q26" s="106">
        <f>+$N$23-Q25</f>
        <v>0</v>
      </c>
      <c r="R26" s="105" t="e">
        <f>+Q26/$N$23</f>
        <v>#DIV/0!</v>
      </c>
      <c r="W26" s="52" t="s">
        <v>36</v>
      </c>
      <c r="X26" s="106">
        <f>+$N$23-X25</f>
        <v>0</v>
      </c>
      <c r="Y26" s="105" t="e">
        <f>+X26/$N$23</f>
        <v>#DIV/0!</v>
      </c>
      <c r="AD26" s="52" t="s">
        <v>36</v>
      </c>
      <c r="AE26" s="106">
        <f>+$N$23-AE25</f>
        <v>0</v>
      </c>
      <c r="AF26" s="105" t="e">
        <f>+AE26/$N$23</f>
        <v>#DIV/0!</v>
      </c>
      <c r="AK26" s="52" t="s">
        <v>36</v>
      </c>
      <c r="AL26" s="106">
        <f>+$N$23-AL25</f>
        <v>0</v>
      </c>
      <c r="AM26" s="105" t="e">
        <f>+AL26/$N$23</f>
        <v>#DIV/0!</v>
      </c>
      <c r="AR26" s="52" t="s">
        <v>36</v>
      </c>
      <c r="AS26" s="106">
        <f>+$N$23-AS25</f>
        <v>0</v>
      </c>
      <c r="AT26" s="105" t="e">
        <f>+AS26/$N$23</f>
        <v>#DIV/0!</v>
      </c>
      <c r="AY26" s="52" t="s">
        <v>36</v>
      </c>
      <c r="AZ26" s="106">
        <f>+$N$23-AZ25</f>
        <v>0</v>
      </c>
      <c r="BA26" s="105" t="e">
        <f>+AZ26/$N$23</f>
        <v>#DIV/0!</v>
      </c>
      <c r="BF26" s="52" t="s">
        <v>36</v>
      </c>
      <c r="BG26" s="106">
        <f>+$N$23-BG25</f>
        <v>0</v>
      </c>
      <c r="BH26" s="105" t="e">
        <f>+BG26/$N$23</f>
        <v>#DIV/0!</v>
      </c>
      <c r="BM26" s="52" t="s">
        <v>36</v>
      </c>
      <c r="BN26" s="106">
        <f>+$N$23-BN25</f>
        <v>0</v>
      </c>
      <c r="BO26" s="105" t="e">
        <f>+BN26/$N$23</f>
        <v>#DIV/0!</v>
      </c>
      <c r="BT26" s="52" t="s">
        <v>36</v>
      </c>
      <c r="BU26" s="106">
        <f>+$N$23-BU25</f>
        <v>0</v>
      </c>
      <c r="BV26" s="105" t="e">
        <f>+BU26/$N$23</f>
        <v>#DIV/0!</v>
      </c>
      <c r="CA26" s="52" t="s">
        <v>36</v>
      </c>
      <c r="CB26" s="106">
        <f>+$N$23-CB25</f>
        <v>0</v>
      </c>
      <c r="CC26" s="105" t="e">
        <f>+CB26/$N$23</f>
        <v>#DIV/0!</v>
      </c>
      <c r="CH26" s="52" t="s">
        <v>36</v>
      </c>
      <c r="CI26" s="106">
        <f>+$N$23-CI25</f>
        <v>-16</v>
      </c>
      <c r="CJ26" s="105" t="e">
        <f>+CI26/$N$23</f>
        <v>#DIV/0!</v>
      </c>
    </row>
    <row r="27" spans="1:91" s="108" customFormat="1" x14ac:dyDescent="0.2">
      <c r="Q27" s="90">
        <f>SUM(Q25:Q26)</f>
        <v>0</v>
      </c>
      <c r="X27" s="90">
        <f>SUM(X25:X26)</f>
        <v>0</v>
      </c>
      <c r="AE27" s="90">
        <f>SUM(AE25:AE26)</f>
        <v>0</v>
      </c>
      <c r="AL27" s="90">
        <f>SUM(AL25:AL26)</f>
        <v>0</v>
      </c>
      <c r="AS27" s="90">
        <f>SUM(AS25:AS26)</f>
        <v>0</v>
      </c>
      <c r="AZ27" s="90">
        <f>SUM(AZ25:AZ26)</f>
        <v>0</v>
      </c>
      <c r="BG27" s="90">
        <f>SUM(BG25:BG26)</f>
        <v>0</v>
      </c>
      <c r="BN27" s="90">
        <f>SUM(BN25:BN26)</f>
        <v>0</v>
      </c>
      <c r="BU27" s="90">
        <f>SUM(BU25:BU26)</f>
        <v>0</v>
      </c>
      <c r="CB27" s="90">
        <f>SUM(CB25:CB26)</f>
        <v>0</v>
      </c>
      <c r="CI27" s="90">
        <f>SUM(CI25:CI26)</f>
        <v>0</v>
      </c>
    </row>
    <row r="28" spans="1:91" s="108" customFormat="1" x14ac:dyDescent="0.2">
      <c r="N28" s="109"/>
      <c r="CL28" s="110"/>
    </row>
    <row r="29" spans="1:91" s="108" customFormat="1" x14ac:dyDescent="0.2">
      <c r="N29" s="109"/>
      <c r="CL29" s="110"/>
    </row>
    <row r="30" spans="1:91" x14ac:dyDescent="0.2">
      <c r="A30" s="91"/>
      <c r="B30" s="91"/>
      <c r="C30" s="91"/>
      <c r="D30" s="91"/>
      <c r="E30" s="91"/>
      <c r="F30" s="91"/>
      <c r="G30" s="91"/>
      <c r="H30" s="91"/>
      <c r="I30" s="91"/>
      <c r="J30" s="91"/>
      <c r="K30" s="91"/>
      <c r="L30" s="91"/>
      <c r="M30" s="91"/>
      <c r="N30" s="293"/>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294"/>
    </row>
    <row r="31" spans="1:91" x14ac:dyDescent="0.2">
      <c r="A31" s="91"/>
      <c r="B31" s="91"/>
      <c r="C31" s="91"/>
      <c r="D31" s="91"/>
      <c r="E31" s="91"/>
      <c r="F31" s="91"/>
      <c r="G31" s="91"/>
      <c r="H31" s="91"/>
      <c r="I31" s="91"/>
      <c r="J31" s="91"/>
      <c r="K31" s="91"/>
      <c r="L31" s="91"/>
      <c r="M31" s="91"/>
      <c r="N31" s="293"/>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c r="CJ31" s="91"/>
      <c r="CK31" s="91"/>
      <c r="CL31" s="294"/>
    </row>
    <row r="32" spans="1:91" ht="15" x14ac:dyDescent="0.2">
      <c r="A32" s="91"/>
      <c r="B32" s="91"/>
      <c r="C32" s="91"/>
      <c r="D32" s="532" t="s">
        <v>93</v>
      </c>
      <c r="E32" s="532"/>
      <c r="F32" s="532"/>
      <c r="G32" s="91"/>
      <c r="H32" s="91"/>
      <c r="I32" s="91"/>
      <c r="J32" s="91"/>
      <c r="K32" s="91"/>
      <c r="L32" s="91"/>
      <c r="M32" s="91"/>
      <c r="N32" s="293"/>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294"/>
    </row>
    <row r="33" spans="1:90" ht="24" customHeight="1" x14ac:dyDescent="0.2">
      <c r="A33" s="91"/>
      <c r="B33" s="91"/>
      <c r="C33" s="91"/>
      <c r="D33" s="530" t="s">
        <v>94</v>
      </c>
      <c r="E33" s="530"/>
      <c r="F33" s="530"/>
      <c r="G33" s="91"/>
      <c r="H33" s="91"/>
      <c r="I33" s="91"/>
      <c r="J33" s="91"/>
      <c r="K33" s="91"/>
      <c r="L33" s="91"/>
      <c r="M33" s="91"/>
      <c r="N33" s="293"/>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294"/>
    </row>
    <row r="34" spans="1:90" ht="15" x14ac:dyDescent="0.2">
      <c r="A34" s="91"/>
      <c r="B34" s="91"/>
      <c r="C34" s="91"/>
      <c r="D34" s="530" t="s">
        <v>95</v>
      </c>
      <c r="E34" s="530"/>
      <c r="F34" s="530"/>
      <c r="G34" s="91"/>
      <c r="H34" s="91"/>
      <c r="I34" s="91"/>
      <c r="J34" s="91"/>
      <c r="K34" s="91"/>
      <c r="L34" s="91"/>
      <c r="M34" s="91"/>
      <c r="N34" s="293"/>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294"/>
    </row>
    <row r="35" spans="1:90" ht="24" customHeight="1" x14ac:dyDescent="0.2">
      <c r="A35" s="91"/>
      <c r="B35" s="91"/>
      <c r="C35" s="91"/>
      <c r="D35" s="531"/>
      <c r="E35" s="531"/>
      <c r="F35" s="531"/>
      <c r="G35" s="91"/>
      <c r="H35" s="91"/>
      <c r="I35" s="91"/>
      <c r="J35" s="91"/>
      <c r="K35" s="91"/>
      <c r="L35" s="91"/>
      <c r="M35" s="91"/>
      <c r="N35" s="293"/>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294"/>
    </row>
  </sheetData>
  <autoFilter ref="A5:CM5"/>
  <mergeCells count="96">
    <mergeCell ref="A2:M3"/>
    <mergeCell ref="U3:X3"/>
    <mergeCell ref="N4:Q4"/>
    <mergeCell ref="M4:M5"/>
    <mergeCell ref="R4:R5"/>
    <mergeCell ref="S4:S5"/>
    <mergeCell ref="U4:X4"/>
    <mergeCell ref="N2:S2"/>
    <mergeCell ref="N3:Q3"/>
    <mergeCell ref="H4:I4"/>
    <mergeCell ref="B4:B5"/>
    <mergeCell ref="C4:C5"/>
    <mergeCell ref="AP3:AS3"/>
    <mergeCell ref="AN4:AN5"/>
    <mergeCell ref="AP4:AS4"/>
    <mergeCell ref="Y4:Y5"/>
    <mergeCell ref="Z4:Z5"/>
    <mergeCell ref="AB3:AE3"/>
    <mergeCell ref="AI3:AL3"/>
    <mergeCell ref="AU4:AU5"/>
    <mergeCell ref="BP4:BP5"/>
    <mergeCell ref="BK4:BN4"/>
    <mergeCell ref="BO4:BO5"/>
    <mergeCell ref="BR4:BU4"/>
    <mergeCell ref="AW4:AZ4"/>
    <mergeCell ref="BI4:BI5"/>
    <mergeCell ref="CF2:CK2"/>
    <mergeCell ref="BY4:CB4"/>
    <mergeCell ref="CC4:CC5"/>
    <mergeCell ref="CD4:CD5"/>
    <mergeCell ref="CF4:CI4"/>
    <mergeCell ref="CJ4:CJ5"/>
    <mergeCell ref="CK4:CK5"/>
    <mergeCell ref="CF3:CI3"/>
    <mergeCell ref="BK3:BN3"/>
    <mergeCell ref="BR3:BU3"/>
    <mergeCell ref="BY2:CD2"/>
    <mergeCell ref="BV4:BV5"/>
    <mergeCell ref="BW4:BW5"/>
    <mergeCell ref="BK2:BP2"/>
    <mergeCell ref="BY3:CB3"/>
    <mergeCell ref="BR2:BW2"/>
    <mergeCell ref="AW3:AZ3"/>
    <mergeCell ref="BD3:BG3"/>
    <mergeCell ref="BB4:BB5"/>
    <mergeCell ref="BD4:BG4"/>
    <mergeCell ref="BH4:BH5"/>
    <mergeCell ref="BA4:BA5"/>
    <mergeCell ref="AT4:AT5"/>
    <mergeCell ref="AB4:AE4"/>
    <mergeCell ref="AF4:AF5"/>
    <mergeCell ref="AG4:AG5"/>
    <mergeCell ref="AI4:AL4"/>
    <mergeCell ref="AM4:AM5"/>
    <mergeCell ref="AP2:AU2"/>
    <mergeCell ref="AW2:BB2"/>
    <mergeCell ref="BD2:BI2"/>
    <mergeCell ref="U2:Z2"/>
    <mergeCell ref="AB2:AG2"/>
    <mergeCell ref="AI2:AN2"/>
    <mergeCell ref="A6:L6"/>
    <mergeCell ref="J4:K4"/>
    <mergeCell ref="L4:L5"/>
    <mergeCell ref="F4:F5"/>
    <mergeCell ref="A4:A5"/>
    <mergeCell ref="G4:G5"/>
    <mergeCell ref="E4:E5"/>
    <mergeCell ref="D4:D5"/>
    <mergeCell ref="A7:A9"/>
    <mergeCell ref="C7:C9"/>
    <mergeCell ref="D7:D9"/>
    <mergeCell ref="B10:B11"/>
    <mergeCell ref="A10:A11"/>
    <mergeCell ref="C10:C11"/>
    <mergeCell ref="D10:D11"/>
    <mergeCell ref="D33:F33"/>
    <mergeCell ref="D35:F35"/>
    <mergeCell ref="D34:F34"/>
    <mergeCell ref="D32:F32"/>
    <mergeCell ref="B7:B9"/>
    <mergeCell ref="B12:B13"/>
    <mergeCell ref="D12:D13"/>
    <mergeCell ref="C12:C13"/>
    <mergeCell ref="A12:A13"/>
    <mergeCell ref="H20:H22"/>
    <mergeCell ref="I20:I22"/>
    <mergeCell ref="A20:A22"/>
    <mergeCell ref="B20:B22"/>
    <mergeCell ref="C20:C22"/>
    <mergeCell ref="D20:D22"/>
    <mergeCell ref="A14:A17"/>
    <mergeCell ref="B14:B17"/>
    <mergeCell ref="A18:A19"/>
    <mergeCell ref="B18:B19"/>
    <mergeCell ref="D18:D19"/>
    <mergeCell ref="C18:C19"/>
  </mergeCells>
  <conditionalFormatting sqref="S11 Z11 AN11 AU11 BB11 BW11 CD11 CK11 AG11">
    <cfRule type="containsText" dxfId="17" priority="61" operator="containsText" text="SI CUMPLE META">
      <formula>NOT(ISERROR(SEARCH("SI CUMPLE META",S11)))</formula>
    </cfRule>
    <cfRule type="containsText" dxfId="16" priority="62" operator="containsText" text="NO CUMPLE META">
      <formula>NOT(ISERROR(SEARCH("NO CUMPLE META",S11)))</formula>
    </cfRule>
  </conditionalFormatting>
  <conditionalFormatting sqref="BI11">
    <cfRule type="containsText" dxfId="15" priority="29" operator="containsText" text="SI CUMPLE META">
      <formula>NOT(ISERROR(SEARCH("SI CUMPLE META",BI11)))</formula>
    </cfRule>
    <cfRule type="containsText" dxfId="14" priority="30" operator="containsText" text="NO CUMPLE META">
      <formula>NOT(ISERROR(SEARCH("NO CUMPLE META",BI11)))</formula>
    </cfRule>
  </conditionalFormatting>
  <conditionalFormatting sqref="BP11">
    <cfRule type="containsText" dxfId="13" priority="27" operator="containsText" text="SI CUMPLE META">
      <formula>NOT(ISERROR(SEARCH("SI CUMPLE META",BP11)))</formula>
    </cfRule>
    <cfRule type="containsText" dxfId="12" priority="28" operator="containsText" text="NO CUMPLE META">
      <formula>NOT(ISERROR(SEARCH("NO CUMPLE META",BP11)))</formula>
    </cfRule>
  </conditionalFormatting>
  <conditionalFormatting sqref="S7:S10 Z7:Z10 AN7:AN10 AU7:AU10 BB7:BB10 BW7:BW10 CD7:CD10 CK7:CK10 AG7:AG10">
    <cfRule type="containsText" dxfId="11" priority="11" operator="containsText" text="SI CUMPLE META">
      <formula>NOT(ISERROR(SEARCH("SI CUMPLE META",S7)))</formula>
    </cfRule>
    <cfRule type="containsText" dxfId="10" priority="12" operator="containsText" text="NO CUMPLE META">
      <formula>NOT(ISERROR(SEARCH("NO CUMPLE META",S7)))</formula>
    </cfRule>
  </conditionalFormatting>
  <conditionalFormatting sqref="BI7:BI10">
    <cfRule type="containsText" dxfId="9" priority="9" operator="containsText" text="SI CUMPLE META">
      <formula>NOT(ISERROR(SEARCH("SI CUMPLE META",BI7)))</formula>
    </cfRule>
    <cfRule type="containsText" dxfId="8" priority="10" operator="containsText" text="NO CUMPLE META">
      <formula>NOT(ISERROR(SEARCH("NO CUMPLE META",BI7)))</formula>
    </cfRule>
  </conditionalFormatting>
  <conditionalFormatting sqref="BP7:BP10">
    <cfRule type="containsText" dxfId="7" priority="7" operator="containsText" text="SI CUMPLE META">
      <formula>NOT(ISERROR(SEARCH("SI CUMPLE META",BP7)))</formula>
    </cfRule>
    <cfRule type="containsText" dxfId="6" priority="8" operator="containsText" text="NO CUMPLE META">
      <formula>NOT(ISERROR(SEARCH("NO CUMPLE META",BP7)))</formula>
    </cfRule>
  </conditionalFormatting>
  <conditionalFormatting sqref="S12:S22 Z12:Z22 AN12:AN22 AU12:AU22 BB12:BB22 BW12:BW22 CD12:CD22 CK12:CK22 AG12:AG22">
    <cfRule type="containsText" dxfId="5" priority="5" operator="containsText" text="SI CUMPLE META">
      <formula>NOT(ISERROR(SEARCH("SI CUMPLE META",S12)))</formula>
    </cfRule>
    <cfRule type="containsText" dxfId="4" priority="6" operator="containsText" text="NO CUMPLE META">
      <formula>NOT(ISERROR(SEARCH("NO CUMPLE META",S12)))</formula>
    </cfRule>
  </conditionalFormatting>
  <conditionalFormatting sqref="BI12:BI22">
    <cfRule type="containsText" dxfId="3" priority="3" operator="containsText" text="SI CUMPLE META">
      <formula>NOT(ISERROR(SEARCH("SI CUMPLE META",BI12)))</formula>
    </cfRule>
    <cfRule type="containsText" dxfId="2" priority="4" operator="containsText" text="NO CUMPLE META">
      <formula>NOT(ISERROR(SEARCH("NO CUMPLE META",BI12)))</formula>
    </cfRule>
  </conditionalFormatting>
  <conditionalFormatting sqref="BP12:BP22">
    <cfRule type="containsText" dxfId="1" priority="1" operator="containsText" text="SI CUMPLE META">
      <formula>NOT(ISERROR(SEARCH("SI CUMPLE META",BP12)))</formula>
    </cfRule>
    <cfRule type="containsText" dxfId="0" priority="2" operator="containsText" text="NO CUMPLE META">
      <formula>NOT(ISERROR(SEARCH("NO CUMPLE META",BP12)))</formula>
    </cfRule>
  </conditionalFormatting>
  <pageMargins left="1.25" right="0" top="0.74803149606299202" bottom="0.511811023622047" header="0.31496062992126" footer="0.27559055118110198"/>
  <pageSetup paperSize="5" scale="55" orientation="landscape" r:id="rId1"/>
  <headerFooter>
    <oddFooter>&amp;A&amp;RPágina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2"/>
  <sheetViews>
    <sheetView workbookViewId="0">
      <selection activeCell="G21" sqref="G21"/>
    </sheetView>
  </sheetViews>
  <sheetFormatPr baseColWidth="10" defaultColWidth="11.42578125" defaultRowHeight="15" x14ac:dyDescent="0.25"/>
  <cols>
    <col min="1" max="1" width="0.85546875" style="1" customWidth="1"/>
    <col min="2" max="2" width="5.7109375" style="1" customWidth="1"/>
    <col min="3" max="3" width="14" style="1" customWidth="1"/>
    <col min="4" max="4" width="11.42578125" style="1"/>
    <col min="5" max="5" width="5.5703125" style="1" customWidth="1"/>
    <col min="6" max="6" width="14.140625" style="1" customWidth="1"/>
    <col min="7" max="7" width="11.42578125" style="1"/>
    <col min="8" max="8" width="5.7109375" style="1" customWidth="1"/>
    <col min="9" max="9" width="14.85546875" style="1" customWidth="1"/>
    <col min="10" max="10" width="11.42578125" style="1"/>
    <col min="11" max="11" width="5.5703125" style="1" customWidth="1"/>
    <col min="12" max="12" width="13.7109375" style="1" customWidth="1"/>
    <col min="13" max="13" width="12.85546875" style="1" customWidth="1"/>
    <col min="14" max="15" width="4.85546875" style="1" customWidth="1"/>
    <col min="16" max="17" width="0" style="1" hidden="1" customWidth="1"/>
    <col min="18" max="20" width="11.42578125" style="1"/>
    <col min="21" max="21" width="5.140625" style="1" customWidth="1"/>
    <col min="22" max="16384" width="11.42578125" style="1"/>
  </cols>
  <sheetData>
    <row r="1" spans="2:17" ht="4.5" customHeight="1" thickBot="1" x14ac:dyDescent="0.3"/>
    <row r="2" spans="2:17" s="2" customFormat="1" ht="77.25" customHeight="1" thickTop="1" thickBot="1" x14ac:dyDescent="0.3">
      <c r="B2" s="544" t="s">
        <v>55</v>
      </c>
      <c r="C2" s="545"/>
      <c r="D2" s="545"/>
      <c r="E2" s="545"/>
      <c r="F2" s="545"/>
      <c r="G2" s="545"/>
      <c r="H2" s="545"/>
      <c r="I2" s="545"/>
      <c r="J2" s="545"/>
      <c r="K2" s="545"/>
      <c r="L2" s="545"/>
      <c r="M2" s="545"/>
      <c r="N2" s="546"/>
      <c r="O2" s="17"/>
    </row>
    <row r="3" spans="2:17" ht="4.5" customHeight="1" thickTop="1" thickBot="1" x14ac:dyDescent="0.3"/>
    <row r="4" spans="2:17" ht="20.25" customHeight="1" thickTop="1" thickBot="1" x14ac:dyDescent="0.3">
      <c r="B4" s="547" t="s">
        <v>56</v>
      </c>
      <c r="C4" s="548"/>
      <c r="D4" s="548"/>
      <c r="E4" s="548"/>
      <c r="F4" s="548"/>
      <c r="G4" s="548"/>
      <c r="H4" s="548"/>
      <c r="I4" s="548"/>
      <c r="J4" s="548"/>
      <c r="K4" s="548"/>
      <c r="L4" s="548"/>
      <c r="M4" s="548"/>
      <c r="N4" s="549"/>
      <c r="O4" s="18"/>
    </row>
    <row r="5" spans="2:17" ht="5.25" customHeight="1" thickTop="1" thickBot="1" x14ac:dyDescent="0.3"/>
    <row r="6" spans="2:17" ht="45.75" customHeight="1" thickTop="1" thickBot="1" x14ac:dyDescent="0.3">
      <c r="B6" s="550" t="s">
        <v>54</v>
      </c>
      <c r="C6" s="551"/>
      <c r="D6" s="551"/>
      <c r="E6" s="551"/>
      <c r="F6" s="551"/>
      <c r="G6" s="551"/>
      <c r="H6" s="551"/>
      <c r="I6" s="551"/>
      <c r="J6" s="551"/>
      <c r="K6" s="551"/>
      <c r="L6" s="551"/>
      <c r="M6" s="551"/>
      <c r="N6" s="552"/>
      <c r="O6" s="17"/>
    </row>
    <row r="7" spans="2:17" ht="6" customHeight="1" thickTop="1" thickBot="1" x14ac:dyDescent="0.3"/>
    <row r="8" spans="2:17" ht="20.25" thickTop="1" thickBot="1" x14ac:dyDescent="0.3">
      <c r="B8" s="553" t="s">
        <v>15</v>
      </c>
      <c r="C8" s="554"/>
      <c r="D8" s="554"/>
      <c r="E8" s="554"/>
      <c r="F8" s="554"/>
      <c r="G8" s="554"/>
      <c r="H8" s="554"/>
      <c r="I8" s="554"/>
      <c r="J8" s="554"/>
      <c r="K8" s="554"/>
      <c r="L8" s="554"/>
      <c r="M8" s="554"/>
      <c r="N8" s="555"/>
      <c r="O8" s="19"/>
    </row>
    <row r="9" spans="2:17" ht="7.5" customHeight="1" thickTop="1" thickBot="1" x14ac:dyDescent="0.3"/>
    <row r="10" spans="2:17" ht="15.75" thickTop="1" x14ac:dyDescent="0.25">
      <c r="B10" s="3"/>
      <c r="C10" s="4"/>
      <c r="D10" s="4"/>
      <c r="E10" s="4"/>
      <c r="F10" s="4"/>
      <c r="G10" s="4"/>
      <c r="H10" s="4"/>
      <c r="I10" s="4"/>
      <c r="J10" s="4"/>
      <c r="K10" s="4"/>
      <c r="L10" s="4"/>
      <c r="M10" s="4"/>
      <c r="N10" s="5"/>
      <c r="O10" s="7"/>
    </row>
    <row r="11" spans="2:17" x14ac:dyDescent="0.25">
      <c r="B11" s="6"/>
      <c r="C11" s="7"/>
      <c r="D11" s="7"/>
      <c r="E11" s="7"/>
      <c r="F11" s="7"/>
      <c r="G11" s="7"/>
      <c r="H11" s="7"/>
      <c r="I11" s="7"/>
      <c r="J11" s="7"/>
      <c r="K11" s="7"/>
      <c r="L11" s="7"/>
      <c r="M11" s="7"/>
      <c r="N11" s="8"/>
      <c r="O11" s="7"/>
    </row>
    <row r="12" spans="2:17" x14ac:dyDescent="0.25">
      <c r="B12" s="6"/>
      <c r="C12" s="7"/>
      <c r="D12" s="7"/>
      <c r="E12" s="7"/>
      <c r="F12" s="7"/>
      <c r="G12" s="7"/>
      <c r="H12" s="7"/>
      <c r="I12" s="7"/>
      <c r="J12" s="7"/>
      <c r="K12" s="7"/>
      <c r="L12" s="7"/>
      <c r="M12" s="7"/>
      <c r="N12" s="8"/>
      <c r="O12" s="7"/>
    </row>
    <row r="13" spans="2:17" x14ac:dyDescent="0.25">
      <c r="B13" s="6"/>
      <c r="C13" s="7"/>
      <c r="D13" s="7"/>
      <c r="E13" s="7"/>
      <c r="F13" s="7"/>
      <c r="G13" s="7"/>
      <c r="H13" s="7"/>
      <c r="I13" s="7"/>
      <c r="J13" s="7"/>
      <c r="K13" s="7"/>
      <c r="L13" s="7"/>
      <c r="M13" s="7"/>
      <c r="N13" s="8"/>
      <c r="O13" s="7"/>
      <c r="Q13" s="14"/>
    </row>
    <row r="14" spans="2:17" x14ac:dyDescent="0.25">
      <c r="B14" s="6"/>
      <c r="C14" s="7"/>
      <c r="D14" s="7"/>
      <c r="E14" s="7"/>
      <c r="F14" s="7"/>
      <c r="G14" s="7"/>
      <c r="H14" s="7"/>
      <c r="I14" s="7"/>
      <c r="J14" s="7"/>
      <c r="K14" s="7"/>
      <c r="L14" s="7"/>
      <c r="M14" s="7"/>
      <c r="N14" s="8"/>
      <c r="O14" s="7"/>
    </row>
    <row r="15" spans="2:17" x14ac:dyDescent="0.25">
      <c r="B15" s="6"/>
      <c r="C15" s="7"/>
      <c r="D15" s="7"/>
      <c r="E15" s="7"/>
      <c r="F15" s="7"/>
      <c r="G15" s="7"/>
      <c r="H15" s="7"/>
      <c r="I15" s="7"/>
      <c r="J15" s="7"/>
      <c r="K15" s="7"/>
      <c r="L15" s="7"/>
      <c r="M15" s="7"/>
      <c r="N15" s="8"/>
      <c r="O15" s="7"/>
    </row>
    <row r="16" spans="2:17" x14ac:dyDescent="0.25">
      <c r="B16" s="6"/>
      <c r="C16" s="7"/>
      <c r="D16" s="7"/>
      <c r="E16" s="7"/>
      <c r="F16" s="7"/>
      <c r="G16" s="7"/>
      <c r="H16" s="7"/>
      <c r="I16" s="7"/>
      <c r="J16" s="7"/>
      <c r="K16" s="7"/>
      <c r="L16" s="7"/>
      <c r="M16" s="7"/>
      <c r="N16" s="8"/>
      <c r="O16" s="7"/>
    </row>
    <row r="17" spans="2:20" x14ac:dyDescent="0.25">
      <c r="B17" s="6"/>
      <c r="C17" s="7"/>
      <c r="D17" s="7"/>
      <c r="E17" s="7"/>
      <c r="F17" s="7"/>
      <c r="G17" s="7"/>
      <c r="H17" s="7"/>
      <c r="I17" s="7"/>
      <c r="J17" s="7"/>
      <c r="K17" s="7"/>
      <c r="L17" s="7"/>
      <c r="M17" s="7"/>
      <c r="N17" s="8"/>
      <c r="O17" s="7"/>
    </row>
    <row r="18" spans="2:20" ht="15.75" thickBot="1" x14ac:dyDescent="0.3">
      <c r="B18" s="6"/>
      <c r="C18" s="7"/>
      <c r="D18" s="7"/>
      <c r="E18" s="7"/>
      <c r="F18" s="7"/>
      <c r="G18" s="7"/>
      <c r="H18" s="7"/>
      <c r="I18" s="7"/>
      <c r="J18" s="7"/>
      <c r="K18" s="7"/>
      <c r="L18" s="7"/>
      <c r="M18" s="7"/>
      <c r="N18" s="8"/>
      <c r="O18" s="7"/>
    </row>
    <row r="19" spans="2:20" ht="16.5" thickTop="1" thickBot="1" x14ac:dyDescent="0.3">
      <c r="B19" s="6"/>
      <c r="C19" s="44" t="s">
        <v>53</v>
      </c>
      <c r="D19" s="43" t="s">
        <v>50</v>
      </c>
      <c r="E19" s="44"/>
      <c r="F19" s="44" t="s">
        <v>53</v>
      </c>
      <c r="G19" s="43" t="s">
        <v>50</v>
      </c>
      <c r="H19" s="44"/>
      <c r="I19" s="44" t="s">
        <v>53</v>
      </c>
      <c r="J19" s="43" t="s">
        <v>50</v>
      </c>
      <c r="K19" s="44"/>
      <c r="L19" s="44" t="s">
        <v>53</v>
      </c>
      <c r="M19" s="43" t="s">
        <v>50</v>
      </c>
      <c r="N19" s="8"/>
      <c r="O19" s="7"/>
      <c r="R19" s="31" t="s">
        <v>25</v>
      </c>
      <c r="S19" s="32" t="s">
        <v>28</v>
      </c>
      <c r="T19" s="33" t="s">
        <v>10</v>
      </c>
    </row>
    <row r="20" spans="2:20" ht="19.5" thickTop="1" x14ac:dyDescent="0.25">
      <c r="B20" s="13">
        <v>1</v>
      </c>
      <c r="C20" s="40" t="s">
        <v>16</v>
      </c>
      <c r="D20" s="41">
        <f>+'POA DIRECCION'!R33</f>
        <v>-5</v>
      </c>
      <c r="E20" s="37"/>
      <c r="F20" s="40" t="s">
        <v>16</v>
      </c>
      <c r="G20" s="41">
        <f>+'POA FINANCIERA'!Q30</f>
        <v>-8</v>
      </c>
      <c r="H20" s="35"/>
      <c r="I20" s="40" t="s">
        <v>16</v>
      </c>
      <c r="J20" s="41" t="e">
        <f>+'POA CLINICA'!#REF!</f>
        <v>#REF!</v>
      </c>
      <c r="K20" s="35"/>
      <c r="L20" s="40" t="s">
        <v>16</v>
      </c>
      <c r="M20" s="42" t="e">
        <f>+(J20+G20+D20)/3</f>
        <v>#REF!</v>
      </c>
      <c r="N20" s="8"/>
      <c r="O20" s="7"/>
      <c r="P20" s="20">
        <f>+B20/$B$30</f>
        <v>9.0909090909090912E-2</v>
      </c>
      <c r="Q20" s="21" t="e">
        <f t="shared" ref="Q20:Q30" si="0">+M20-P20</f>
        <v>#REF!</v>
      </c>
      <c r="R20" s="28" t="str">
        <f t="shared" ref="R20:R30" si="1">+L20</f>
        <v>Febrero</v>
      </c>
      <c r="S20" s="29" t="e">
        <f t="shared" ref="S20:S30" si="2">+M20</f>
        <v>#REF!</v>
      </c>
      <c r="T20" s="30">
        <f t="shared" ref="T20:T30" si="3">+P20</f>
        <v>9.0909090909090912E-2</v>
      </c>
    </row>
    <row r="21" spans="2:20" ht="18.75" x14ac:dyDescent="0.25">
      <c r="B21" s="13">
        <v>2</v>
      </c>
      <c r="C21" s="36" t="s">
        <v>17</v>
      </c>
      <c r="D21" s="39">
        <f>+'POA DIRECCION'!Z33</f>
        <v>0.11</v>
      </c>
      <c r="E21" s="37"/>
      <c r="F21" s="36" t="s">
        <v>17</v>
      </c>
      <c r="G21" s="39" t="e">
        <f>+'POA FINANCIERA'!#REF!</f>
        <v>#REF!</v>
      </c>
      <c r="H21" s="35"/>
      <c r="I21" s="36" t="s">
        <v>17</v>
      </c>
      <c r="J21" s="39" t="e">
        <f>+'POA CLINICA'!#REF!</f>
        <v>#REF!</v>
      </c>
      <c r="K21" s="35"/>
      <c r="L21" s="36" t="s">
        <v>17</v>
      </c>
      <c r="M21" s="38" t="e">
        <f t="shared" ref="M21:M30" si="4">+(J21+G21+D21)/3</f>
        <v>#REF!</v>
      </c>
      <c r="N21" s="8"/>
      <c r="O21" s="7"/>
      <c r="P21" s="20">
        <f t="shared" ref="P21:P30" si="5">+B21/$B$30</f>
        <v>0.18181818181818182</v>
      </c>
      <c r="Q21" s="21" t="e">
        <f t="shared" si="0"/>
        <v>#REF!</v>
      </c>
      <c r="R21" s="23" t="str">
        <f t="shared" si="1"/>
        <v>Marzo</v>
      </c>
      <c r="S21" s="22" t="e">
        <f t="shared" si="2"/>
        <v>#REF!</v>
      </c>
      <c r="T21" s="24">
        <f t="shared" si="3"/>
        <v>0.18181818181818182</v>
      </c>
    </row>
    <row r="22" spans="2:20" ht="18.75" x14ac:dyDescent="0.25">
      <c r="B22" s="13">
        <v>3</v>
      </c>
      <c r="C22" s="36" t="s">
        <v>19</v>
      </c>
      <c r="D22" s="39">
        <f>+'POA DIRECCION'!AG33</f>
        <v>0.15</v>
      </c>
      <c r="E22" s="35"/>
      <c r="F22" s="36" t="s">
        <v>19</v>
      </c>
      <c r="G22" s="39" t="e">
        <f>+'POA FINANCIERA'!#REF!</f>
        <v>#REF!</v>
      </c>
      <c r="H22" s="35"/>
      <c r="I22" s="36" t="s">
        <v>19</v>
      </c>
      <c r="J22" s="39" t="e">
        <f>+'POA CLINICA'!#REF!</f>
        <v>#REF!</v>
      </c>
      <c r="K22" s="35"/>
      <c r="L22" s="36" t="s">
        <v>19</v>
      </c>
      <c r="M22" s="38" t="e">
        <f t="shared" si="4"/>
        <v>#REF!</v>
      </c>
      <c r="N22" s="8"/>
      <c r="O22" s="7"/>
      <c r="P22" s="20">
        <f t="shared" si="5"/>
        <v>0.27272727272727271</v>
      </c>
      <c r="Q22" s="21" t="e">
        <f t="shared" si="0"/>
        <v>#REF!</v>
      </c>
      <c r="R22" s="23" t="str">
        <f t="shared" si="1"/>
        <v>Abril</v>
      </c>
      <c r="S22" s="22" t="e">
        <f t="shared" si="2"/>
        <v>#REF!</v>
      </c>
      <c r="T22" s="24">
        <f t="shared" si="3"/>
        <v>0.27272727272727271</v>
      </c>
    </row>
    <row r="23" spans="2:20" ht="18.75" x14ac:dyDescent="0.25">
      <c r="B23" s="13">
        <v>4</v>
      </c>
      <c r="C23" s="36" t="s">
        <v>18</v>
      </c>
      <c r="D23" s="39">
        <f>+'POA DIRECCION'!AN33</f>
        <v>0.22</v>
      </c>
      <c r="E23" s="35"/>
      <c r="F23" s="36" t="s">
        <v>18</v>
      </c>
      <c r="G23" s="39" t="e">
        <f>+'POA FINANCIERA'!#REF!</f>
        <v>#REF!</v>
      </c>
      <c r="H23" s="35"/>
      <c r="I23" s="36" t="s">
        <v>18</v>
      </c>
      <c r="J23" s="39" t="e">
        <f>+'POA CLINICA'!#REF!</f>
        <v>#REF!</v>
      </c>
      <c r="K23" s="35"/>
      <c r="L23" s="36" t="s">
        <v>18</v>
      </c>
      <c r="M23" s="38" t="e">
        <f t="shared" si="4"/>
        <v>#REF!</v>
      </c>
      <c r="N23" s="8"/>
      <c r="O23" s="7"/>
      <c r="P23" s="20">
        <f t="shared" si="5"/>
        <v>0.36363636363636365</v>
      </c>
      <c r="Q23" s="21" t="e">
        <f t="shared" si="0"/>
        <v>#REF!</v>
      </c>
      <c r="R23" s="23" t="str">
        <f t="shared" si="1"/>
        <v>Mayo</v>
      </c>
      <c r="S23" s="22" t="e">
        <f t="shared" si="2"/>
        <v>#REF!</v>
      </c>
      <c r="T23" s="24">
        <f t="shared" si="3"/>
        <v>0.36363636363636365</v>
      </c>
    </row>
    <row r="24" spans="2:20" ht="18.75" x14ac:dyDescent="0.25">
      <c r="B24" s="13">
        <v>5</v>
      </c>
      <c r="C24" s="36" t="s">
        <v>27</v>
      </c>
      <c r="D24" s="39">
        <f>+'POA DIRECCION'!AU33</f>
        <v>0.3</v>
      </c>
      <c r="E24" s="35"/>
      <c r="F24" s="36" t="s">
        <v>27</v>
      </c>
      <c r="G24" s="39" t="e">
        <f>+'POA FINANCIERA'!#REF!</f>
        <v>#REF!</v>
      </c>
      <c r="H24" s="35"/>
      <c r="I24" s="36" t="s">
        <v>27</v>
      </c>
      <c r="J24" s="39" t="e">
        <f>+'POA CLINICA'!#REF!</f>
        <v>#REF!</v>
      </c>
      <c r="K24" s="35"/>
      <c r="L24" s="36" t="s">
        <v>27</v>
      </c>
      <c r="M24" s="38" t="e">
        <f t="shared" si="4"/>
        <v>#REF!</v>
      </c>
      <c r="N24" s="8"/>
      <c r="O24" s="7"/>
      <c r="P24" s="20">
        <f t="shared" si="5"/>
        <v>0.45454545454545453</v>
      </c>
      <c r="Q24" s="21" t="e">
        <f t="shared" si="0"/>
        <v>#REF!</v>
      </c>
      <c r="R24" s="23" t="str">
        <f t="shared" si="1"/>
        <v>Junio</v>
      </c>
      <c r="S24" s="22" t="e">
        <f t="shared" si="2"/>
        <v>#REF!</v>
      </c>
      <c r="T24" s="24">
        <f t="shared" si="3"/>
        <v>0.45454545454545453</v>
      </c>
    </row>
    <row r="25" spans="2:20" ht="18.75" x14ac:dyDescent="0.25">
      <c r="B25" s="13">
        <v>6</v>
      </c>
      <c r="C25" s="36" t="s">
        <v>20</v>
      </c>
      <c r="D25" s="39">
        <f>+'POA DIRECCION'!BB33</f>
        <v>0.37</v>
      </c>
      <c r="E25" s="35"/>
      <c r="F25" s="36" t="s">
        <v>20</v>
      </c>
      <c r="G25" s="39" t="e">
        <f>+'POA FINANCIERA'!#REF!</f>
        <v>#REF!</v>
      </c>
      <c r="H25" s="35"/>
      <c r="I25" s="36" t="s">
        <v>20</v>
      </c>
      <c r="J25" s="39" t="e">
        <f>+'POA CLINICA'!#REF!</f>
        <v>#REF!</v>
      </c>
      <c r="K25" s="35"/>
      <c r="L25" s="36" t="s">
        <v>20</v>
      </c>
      <c r="M25" s="38" t="e">
        <f t="shared" si="4"/>
        <v>#REF!</v>
      </c>
      <c r="N25" s="8"/>
      <c r="O25" s="7"/>
      <c r="P25" s="20">
        <f t="shared" si="5"/>
        <v>0.54545454545454541</v>
      </c>
      <c r="Q25" s="21" t="e">
        <f t="shared" si="0"/>
        <v>#REF!</v>
      </c>
      <c r="R25" s="23" t="str">
        <f t="shared" si="1"/>
        <v>Julio</v>
      </c>
      <c r="S25" s="22" t="e">
        <f t="shared" si="2"/>
        <v>#REF!</v>
      </c>
      <c r="T25" s="24">
        <f t="shared" si="3"/>
        <v>0.54545454545454541</v>
      </c>
    </row>
    <row r="26" spans="2:20" ht="18.75" x14ac:dyDescent="0.25">
      <c r="B26" s="13">
        <v>7</v>
      </c>
      <c r="C26" s="36" t="s">
        <v>21</v>
      </c>
      <c r="D26" s="39">
        <f>+'POA DIRECCION'!BI33</f>
        <v>0.44</v>
      </c>
      <c r="E26" s="35"/>
      <c r="F26" s="36" t="s">
        <v>21</v>
      </c>
      <c r="G26" s="39" t="e">
        <f>+'POA FINANCIERA'!#REF!</f>
        <v>#REF!</v>
      </c>
      <c r="H26" s="35"/>
      <c r="I26" s="36" t="s">
        <v>21</v>
      </c>
      <c r="J26" s="39" t="e">
        <f>+'POA CLINICA'!#REF!</f>
        <v>#REF!</v>
      </c>
      <c r="K26" s="35"/>
      <c r="L26" s="36" t="s">
        <v>21</v>
      </c>
      <c r="M26" s="38" t="e">
        <f t="shared" si="4"/>
        <v>#REF!</v>
      </c>
      <c r="N26" s="8"/>
      <c r="O26" s="7"/>
      <c r="P26" s="20">
        <f t="shared" si="5"/>
        <v>0.63636363636363635</v>
      </c>
      <c r="Q26" s="21" t="e">
        <f t="shared" si="0"/>
        <v>#REF!</v>
      </c>
      <c r="R26" s="23" t="str">
        <f t="shared" si="1"/>
        <v>Agosto</v>
      </c>
      <c r="S26" s="22" t="e">
        <f t="shared" si="2"/>
        <v>#REF!</v>
      </c>
      <c r="T26" s="24">
        <f t="shared" si="3"/>
        <v>0.63636363636363635</v>
      </c>
    </row>
    <row r="27" spans="2:20" ht="18.75" x14ac:dyDescent="0.25">
      <c r="B27" s="13">
        <v>8</v>
      </c>
      <c r="C27" s="36" t="s">
        <v>22</v>
      </c>
      <c r="D27" s="39">
        <f>+'POA DIRECCION'!BP33</f>
        <v>0.44</v>
      </c>
      <c r="E27" s="35"/>
      <c r="F27" s="36" t="s">
        <v>22</v>
      </c>
      <c r="G27" s="39" t="e">
        <f>+'POA FINANCIERA'!#REF!</f>
        <v>#REF!</v>
      </c>
      <c r="H27" s="35"/>
      <c r="I27" s="36" t="s">
        <v>22</v>
      </c>
      <c r="J27" s="39" t="e">
        <f>+'POA CLINICA'!#REF!</f>
        <v>#REF!</v>
      </c>
      <c r="K27" s="35"/>
      <c r="L27" s="36" t="s">
        <v>22</v>
      </c>
      <c r="M27" s="38" t="e">
        <f t="shared" si="4"/>
        <v>#REF!</v>
      </c>
      <c r="N27" s="8"/>
      <c r="O27" s="7"/>
      <c r="P27" s="20">
        <f t="shared" si="5"/>
        <v>0.72727272727272729</v>
      </c>
      <c r="Q27" s="21" t="e">
        <f t="shared" si="0"/>
        <v>#REF!</v>
      </c>
      <c r="R27" s="23" t="str">
        <f t="shared" si="1"/>
        <v>Septiembre</v>
      </c>
      <c r="S27" s="22" t="e">
        <f t="shared" si="2"/>
        <v>#REF!</v>
      </c>
      <c r="T27" s="24">
        <f t="shared" si="3"/>
        <v>0.72727272727272729</v>
      </c>
    </row>
    <row r="28" spans="2:20" ht="18.75" x14ac:dyDescent="0.25">
      <c r="B28" s="13">
        <v>9</v>
      </c>
      <c r="C28" s="36" t="s">
        <v>26</v>
      </c>
      <c r="D28" s="39" t="e">
        <f>+'POA DIRECCION'!BW33</f>
        <v>#DIV/0!</v>
      </c>
      <c r="E28" s="35"/>
      <c r="F28" s="36" t="s">
        <v>26</v>
      </c>
      <c r="G28" s="39" t="e">
        <f>+'POA FINANCIERA'!#REF!</f>
        <v>#REF!</v>
      </c>
      <c r="H28" s="35"/>
      <c r="I28" s="36" t="s">
        <v>26</v>
      </c>
      <c r="J28" s="39" t="e">
        <f>+'POA CLINICA'!#REF!</f>
        <v>#REF!</v>
      </c>
      <c r="K28" s="35"/>
      <c r="L28" s="36" t="s">
        <v>26</v>
      </c>
      <c r="M28" s="38" t="e">
        <f t="shared" si="4"/>
        <v>#REF!</v>
      </c>
      <c r="N28" s="8"/>
      <c r="O28" s="7"/>
      <c r="P28" s="20">
        <f t="shared" si="5"/>
        <v>0.81818181818181823</v>
      </c>
      <c r="Q28" s="21" t="e">
        <f t="shared" si="0"/>
        <v>#REF!</v>
      </c>
      <c r="R28" s="23" t="str">
        <f t="shared" si="1"/>
        <v>Octubre</v>
      </c>
      <c r="S28" s="22" t="e">
        <f t="shared" si="2"/>
        <v>#REF!</v>
      </c>
      <c r="T28" s="24">
        <f t="shared" si="3"/>
        <v>0.81818181818181823</v>
      </c>
    </row>
    <row r="29" spans="2:20" ht="18.75" x14ac:dyDescent="0.25">
      <c r="B29" s="13">
        <v>10</v>
      </c>
      <c r="C29" s="36" t="s">
        <v>23</v>
      </c>
      <c r="D29" s="39" t="e">
        <f>+'POA DIRECCION'!CD33</f>
        <v>#DIV/0!</v>
      </c>
      <c r="E29" s="35"/>
      <c r="F29" s="36" t="s">
        <v>23</v>
      </c>
      <c r="G29" s="39" t="e">
        <f>+'POA FINANCIERA'!#REF!</f>
        <v>#REF!</v>
      </c>
      <c r="H29" s="35"/>
      <c r="I29" s="36" t="s">
        <v>23</v>
      </c>
      <c r="J29" s="39" t="e">
        <f>+'POA CLINICA'!#REF!</f>
        <v>#REF!</v>
      </c>
      <c r="K29" s="35"/>
      <c r="L29" s="36" t="s">
        <v>23</v>
      </c>
      <c r="M29" s="38" t="e">
        <f t="shared" si="4"/>
        <v>#REF!</v>
      </c>
      <c r="N29" s="8"/>
      <c r="O29" s="7"/>
      <c r="P29" s="20">
        <f t="shared" si="5"/>
        <v>0.90909090909090906</v>
      </c>
      <c r="Q29" s="21" t="e">
        <f t="shared" si="0"/>
        <v>#REF!</v>
      </c>
      <c r="R29" s="23" t="str">
        <f t="shared" si="1"/>
        <v>Noviembre</v>
      </c>
      <c r="S29" s="22" t="e">
        <f t="shared" si="2"/>
        <v>#REF!</v>
      </c>
      <c r="T29" s="24">
        <f t="shared" si="3"/>
        <v>0.90909090909090906</v>
      </c>
    </row>
    <row r="30" spans="2:20" ht="19.5" thickBot="1" x14ac:dyDescent="0.3">
      <c r="B30" s="13">
        <v>11</v>
      </c>
      <c r="C30" s="36" t="s">
        <v>24</v>
      </c>
      <c r="D30" s="39" t="e">
        <f>+'POA DIRECCION'!CK33</f>
        <v>#DIV/0!</v>
      </c>
      <c r="E30" s="35"/>
      <c r="F30" s="36" t="s">
        <v>24</v>
      </c>
      <c r="G30" s="39" t="e">
        <f>+'POA FINANCIERA'!#REF!</f>
        <v>#REF!</v>
      </c>
      <c r="H30" s="35"/>
      <c r="I30" s="36" t="s">
        <v>24</v>
      </c>
      <c r="J30" s="39" t="e">
        <f>+'POA CLINICA'!#REF!</f>
        <v>#REF!</v>
      </c>
      <c r="K30" s="35"/>
      <c r="L30" s="36" t="s">
        <v>24</v>
      </c>
      <c r="M30" s="38" t="e">
        <f t="shared" si="4"/>
        <v>#REF!</v>
      </c>
      <c r="N30" s="8"/>
      <c r="O30" s="7"/>
      <c r="P30" s="20">
        <f t="shared" si="5"/>
        <v>1</v>
      </c>
      <c r="Q30" s="21" t="e">
        <f t="shared" si="0"/>
        <v>#REF!</v>
      </c>
      <c r="R30" s="25" t="str">
        <f t="shared" si="1"/>
        <v>Diciembre</v>
      </c>
      <c r="S30" s="26" t="e">
        <f t="shared" si="2"/>
        <v>#REF!</v>
      </c>
      <c r="T30" s="27">
        <f t="shared" si="3"/>
        <v>1</v>
      </c>
    </row>
    <row r="31" spans="2:20" ht="16.5" thickTop="1" thickBot="1" x14ac:dyDescent="0.3">
      <c r="B31" s="9"/>
      <c r="C31" s="10"/>
      <c r="D31" s="10"/>
      <c r="E31" s="10"/>
      <c r="F31" s="10"/>
      <c r="G31" s="10"/>
      <c r="H31" s="10"/>
      <c r="I31" s="10"/>
      <c r="J31" s="10"/>
      <c r="K31" s="10"/>
      <c r="L31" s="10"/>
      <c r="M31" s="10"/>
      <c r="N31" s="11"/>
      <c r="O31" s="7"/>
    </row>
    <row r="32" spans="2:20" ht="17.25" customHeight="1" thickTop="1" x14ac:dyDescent="0.25">
      <c r="B32" s="34" t="s">
        <v>49</v>
      </c>
    </row>
    <row r="33" spans="13:13" x14ac:dyDescent="0.25">
      <c r="M33" s="12"/>
    </row>
    <row r="52" spans="18:20" x14ac:dyDescent="0.25">
      <c r="R52" s="14"/>
      <c r="T52" s="15"/>
    </row>
    <row r="53" spans="18:20" x14ac:dyDescent="0.25">
      <c r="R53" s="14"/>
      <c r="T53" s="15"/>
    </row>
    <row r="54" spans="18:20" x14ac:dyDescent="0.25">
      <c r="R54" s="14"/>
      <c r="T54" s="15"/>
    </row>
    <row r="55" spans="18:20" x14ac:dyDescent="0.25">
      <c r="R55" s="14"/>
      <c r="T55" s="15"/>
    </row>
    <row r="56" spans="18:20" x14ac:dyDescent="0.25">
      <c r="R56" s="14"/>
      <c r="T56" s="15"/>
    </row>
    <row r="57" spans="18:20" x14ac:dyDescent="0.25">
      <c r="R57" s="14"/>
      <c r="T57" s="15"/>
    </row>
    <row r="58" spans="18:20" x14ac:dyDescent="0.25">
      <c r="R58" s="14"/>
      <c r="T58" s="15"/>
    </row>
    <row r="59" spans="18:20" x14ac:dyDescent="0.25">
      <c r="R59" s="14"/>
      <c r="T59" s="15"/>
    </row>
    <row r="60" spans="18:20" x14ac:dyDescent="0.25">
      <c r="R60" s="14"/>
      <c r="T60" s="15"/>
    </row>
    <row r="61" spans="18:20" x14ac:dyDescent="0.25">
      <c r="R61" s="14"/>
      <c r="T61" s="15"/>
    </row>
    <row r="62" spans="18:20" x14ac:dyDescent="0.25">
      <c r="T62" s="15"/>
    </row>
  </sheetData>
  <mergeCells count="4">
    <mergeCell ref="B2:N2"/>
    <mergeCell ref="B4:N4"/>
    <mergeCell ref="B6:N6"/>
    <mergeCell ref="B8:N8"/>
  </mergeCells>
  <printOptions horizontalCentered="1"/>
  <pageMargins left="0.19685039370078741" right="0.23622047244094491" top="0.86614173228346458" bottom="0.74803149606299213" header="0.31496062992125984" footer="0.31496062992125984"/>
  <pageSetup scale="68"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8:F18"/>
  <sheetViews>
    <sheetView topLeftCell="A2" workbookViewId="0">
      <selection activeCell="E16" sqref="E16"/>
    </sheetView>
  </sheetViews>
  <sheetFormatPr baseColWidth="10" defaultRowHeight="15" x14ac:dyDescent="0.25"/>
  <cols>
    <col min="6" max="6" width="12.7109375" bestFit="1" customWidth="1"/>
  </cols>
  <sheetData>
    <row r="8" spans="5:6" x14ac:dyDescent="0.25">
      <c r="E8" t="s">
        <v>194</v>
      </c>
    </row>
    <row r="10" spans="5:6" x14ac:dyDescent="0.25">
      <c r="E10" t="s">
        <v>197</v>
      </c>
    </row>
    <row r="12" spans="5:6" x14ac:dyDescent="0.25">
      <c r="E12" t="s">
        <v>235</v>
      </c>
    </row>
    <row r="14" spans="5:6" x14ac:dyDescent="0.25">
      <c r="E14" t="s">
        <v>259</v>
      </c>
    </row>
    <row r="15" spans="5:6" x14ac:dyDescent="0.25">
      <c r="F15" s="46"/>
    </row>
    <row r="16" spans="5:6" x14ac:dyDescent="0.25">
      <c r="E16" t="s">
        <v>283</v>
      </c>
    </row>
    <row r="18" spans="6:6" x14ac:dyDescent="0.25">
      <c r="F18" s="4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2"/>
  <sheetViews>
    <sheetView workbookViewId="0">
      <selection activeCell="E12" sqref="E12"/>
    </sheetView>
  </sheetViews>
  <sheetFormatPr baseColWidth="10" defaultRowHeight="15" x14ac:dyDescent="0.25"/>
  <sheetData>
    <row r="12" spans="5:5" x14ac:dyDescent="0.25">
      <c r="E12" t="s">
        <v>387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INICIO</vt:lpstr>
      <vt:lpstr>POA DIRECCION</vt:lpstr>
      <vt:lpstr>POA FINANCIERA</vt:lpstr>
      <vt:lpstr>POA CLINICA</vt:lpstr>
      <vt:lpstr>IMPRIMIR</vt:lpstr>
      <vt:lpstr>Hoja1</vt:lpstr>
      <vt:lpstr>Hoja2</vt:lpstr>
      <vt:lpstr>IMPRIMIR!Área_de_impresión</vt:lpstr>
      <vt:lpstr>INICIO!Área_de_impresión</vt:lpstr>
      <vt:lpstr>'POA CLINICA'!Área_de_impresión</vt:lpstr>
      <vt:lpstr>'POA DIRECCION'!Área_de_impresión</vt:lpstr>
      <vt:lpstr>'POA FINANCIERA'!Área_de_impresión</vt:lpstr>
      <vt:lpstr>'POA CLINICA'!Títulos_a_imprimir</vt:lpstr>
      <vt:lpstr>'POA DIRECCION'!Títulos_a_imprimir</vt:lpstr>
      <vt:lpstr>'POA FINANCIERA'!Títulos_a_imprimir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dc:creator>
  <cp:lastModifiedBy>TuSoft</cp:lastModifiedBy>
  <cp:lastPrinted>2017-01-17T17:11:35Z</cp:lastPrinted>
  <dcterms:created xsi:type="dcterms:W3CDTF">2013-02-18T21:00:36Z</dcterms:created>
  <dcterms:modified xsi:type="dcterms:W3CDTF">2019-08-26T15:35:03Z</dcterms:modified>
</cp:coreProperties>
</file>